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 PL" sheetId="1" r:id="rId1"/>
    <sheet name=" BS" sheetId="2" r:id="rId2"/>
    <sheet name="Equity" sheetId="3" r:id="rId3"/>
    <sheet name=" CF" sheetId="4" r:id="rId4"/>
  </sheets>
  <definedNames>
    <definedName name="_xlnm.Print_Area" localSheetId="1">' BS'!$A$1:$J$59</definedName>
    <definedName name="_xlnm.Print_Area" localSheetId="3">' CF'!$A$1:$F$54</definedName>
    <definedName name="_xlnm.Print_Area" localSheetId="0">' PL'!$A$1:$P$51</definedName>
    <definedName name="_xlnm.Print_Area" localSheetId="2">'Equity'!$A$1:$O$59</definedName>
  </definedNames>
  <calcPr fullCalcOnLoad="1"/>
</workbook>
</file>

<file path=xl/sharedStrings.xml><?xml version="1.0" encoding="utf-8"?>
<sst xmlns="http://schemas.openxmlformats.org/spreadsheetml/2006/main" count="182" uniqueCount="131">
  <si>
    <t>HO HUP CONSTRUCTION COMPANY BERHAD (14034-W)</t>
  </si>
  <si>
    <t>CONDENSED CONSOLIDATED INCOME STATEMENTS</t>
  </si>
  <si>
    <t>The figures have not been audited.</t>
  </si>
  <si>
    <t>RM'000</t>
  </si>
  <si>
    <t>Revenue</t>
  </si>
  <si>
    <t>Cost of Sales</t>
  </si>
  <si>
    <t>Gross Profit</t>
  </si>
  <si>
    <t>Operating Expenses</t>
  </si>
  <si>
    <t>Share of results of associates</t>
  </si>
  <si>
    <t>Minority interests</t>
  </si>
  <si>
    <t>interim financial statements</t>
  </si>
  <si>
    <t>CONDENSED CONSOLIDATED BALANCE SHEET</t>
  </si>
  <si>
    <t>RM '000</t>
  </si>
  <si>
    <t>(Unaudited)</t>
  </si>
  <si>
    <t>(Audited)</t>
  </si>
  <si>
    <t>Property, Plant and Equipment</t>
  </si>
  <si>
    <t>Investment in Associates</t>
  </si>
  <si>
    <t>Inventories</t>
  </si>
  <si>
    <t>Fixed Deposits</t>
  </si>
  <si>
    <t>Cash and Bank Balances</t>
  </si>
  <si>
    <t>Share Capital</t>
  </si>
  <si>
    <t>Reserves</t>
  </si>
  <si>
    <t>Minority Interests</t>
  </si>
  <si>
    <t>attached to the interim financial statements</t>
  </si>
  <si>
    <t>CONDENSED CONSOLIDATED STATEMENT OF CHANGES IN EQUITY</t>
  </si>
  <si>
    <t>Share</t>
  </si>
  <si>
    <t>Retained</t>
  </si>
  <si>
    <t>Capital</t>
  </si>
  <si>
    <t>Total</t>
  </si>
  <si>
    <t>(RM'000)</t>
  </si>
  <si>
    <t>CONDENSED CONSOLIDATED CASH FLOW STATEMENT</t>
  </si>
  <si>
    <t xml:space="preserve">  </t>
  </si>
  <si>
    <t>Note :</t>
  </si>
  <si>
    <t>There are no comparative figures as this is the first interim financial report prepared in accordance with</t>
  </si>
  <si>
    <t>MASB 26-Interim Financial Reporting</t>
  </si>
  <si>
    <t xml:space="preserve">The Condensed Consolidated Cash Flow Statement should be read in conjunction with the Annual </t>
  </si>
  <si>
    <t>Bank Overdrafts</t>
  </si>
  <si>
    <t>Net increase / (decrease) in cash and cash equivalents</t>
  </si>
  <si>
    <t>Effects of exchange rate changes</t>
  </si>
  <si>
    <t>The figures have not been audited</t>
  </si>
  <si>
    <t>Net cash flows used in financing activities</t>
  </si>
  <si>
    <t>Cash and cash equivalents at  beginning of financial period</t>
  </si>
  <si>
    <t>Cash and cash equivalents at end of financial period</t>
  </si>
  <si>
    <t xml:space="preserve">As at </t>
  </si>
  <si>
    <t>The Condensed Consolidated Balance Sheet should be read in conjunction with the Annual Financial</t>
  </si>
  <si>
    <t>to the interim financial statements</t>
  </si>
  <si>
    <t>The Condensed Consolidated Statement of Changes in Equity should be read in conjunction with the</t>
  </si>
  <si>
    <t>notes attached to the interim financial statements</t>
  </si>
  <si>
    <t>Tax payable</t>
  </si>
  <si>
    <t>Net cash flows generated from/(used in) operating activities</t>
  </si>
  <si>
    <t>Net cash flows generated from/(used in) investing activities</t>
  </si>
  <si>
    <t>Land Held for Property Development</t>
  </si>
  <si>
    <t>Finance Cost</t>
  </si>
  <si>
    <t>Attributable to:</t>
  </si>
  <si>
    <t>Equity holders of the parent</t>
  </si>
  <si>
    <t>Earnings per share attributable</t>
  </si>
  <si>
    <t xml:space="preserve">  to equity holders of the parent :</t>
  </si>
  <si>
    <t>TOTAL ASSETS</t>
  </si>
  <si>
    <t>EQUITY AND LIABILITIES</t>
  </si>
  <si>
    <t>ASSETS</t>
  </si>
  <si>
    <t>TOTAL EQUITY AND LIABILITIES</t>
  </si>
  <si>
    <t>Administrative expenses</t>
  </si>
  <si>
    <t>The Condensed Consolidated Income Statements should be read in conjunction with the Annual Financial</t>
  </si>
  <si>
    <t>Investment Properties</t>
  </si>
  <si>
    <t>Other Investments</t>
  </si>
  <si>
    <t>Property Development costs</t>
  </si>
  <si>
    <t>Trade Receivables</t>
  </si>
  <si>
    <t>Other Receivables</t>
  </si>
  <si>
    <t>Trade Payables</t>
  </si>
  <si>
    <t>Other Payables</t>
  </si>
  <si>
    <t>Non-Current Assets</t>
  </si>
  <si>
    <t>Current Assets</t>
  </si>
  <si>
    <t>Equity Attributable to Equity Holders of the Parent</t>
  </si>
  <si>
    <t>Total Equity</t>
  </si>
  <si>
    <t>Non-Current Liabilities</t>
  </si>
  <si>
    <t>Current Liabilities</t>
  </si>
  <si>
    <t>Total Liabilities</t>
  </si>
  <si>
    <t>Retained Earnings</t>
  </si>
  <si>
    <t>Net profit/(loss) for the period</t>
  </si>
  <si>
    <t>Foreign currency translation</t>
  </si>
  <si>
    <t>At 1 January 2006</t>
  </si>
  <si>
    <t>Other</t>
  </si>
  <si>
    <t>Earnings</t>
  </si>
  <si>
    <t>Distributable</t>
  </si>
  <si>
    <t>Non-Distributable</t>
  </si>
  <si>
    <t xml:space="preserve">Minority </t>
  </si>
  <si>
    <t>Interest</t>
  </si>
  <si>
    <t>Equity</t>
  </si>
  <si>
    <t>Other Reserves</t>
  </si>
  <si>
    <t>&lt;--------------Attributable to Equity Holders of the Parent-------------&gt;</t>
  </si>
  <si>
    <t>CUMULATIVE QUARTER</t>
  </si>
  <si>
    <t>INDIVIDUAL QUARTER</t>
  </si>
  <si>
    <t xml:space="preserve">  continuing operations (sen)</t>
  </si>
  <si>
    <t>`</t>
  </si>
  <si>
    <t xml:space="preserve">Report for the year ended 31 December 2006 and the accompanying explanatory notes attached to the </t>
  </si>
  <si>
    <t>31 Dec 2006</t>
  </si>
  <si>
    <t>Report for the year ended 31 December 2006 and the accompanying explanatory notes attached</t>
  </si>
  <si>
    <t>At 1 January 2007</t>
  </si>
  <si>
    <t>Prepaid Lease Payment</t>
  </si>
  <si>
    <t>Deferred Tax Assets</t>
  </si>
  <si>
    <t>Hire Purchase Creditors</t>
  </si>
  <si>
    <t>Long Term Borrowings</t>
  </si>
  <si>
    <t>Short Term Borrowings</t>
  </si>
  <si>
    <t>Term Loan</t>
  </si>
  <si>
    <t>(Restated)</t>
  </si>
  <si>
    <t>Increase in minority shares</t>
  </si>
  <si>
    <t>Loss before tax</t>
  </si>
  <si>
    <t>Loss for the period from</t>
  </si>
  <si>
    <t xml:space="preserve">Basic, for loss from </t>
  </si>
  <si>
    <t>Basic, for loss for the period</t>
  </si>
  <si>
    <t>As previously stated</t>
  </si>
  <si>
    <t>Effect of adopting FRS 3</t>
  </si>
  <si>
    <t>Annual Financial Report for the year ended 31 December 2006 and the accompanying explanatory</t>
  </si>
  <si>
    <t xml:space="preserve">Financial Report for the year ended 31 December 2006 and the accompanying explanatory notes </t>
  </si>
  <si>
    <t>12 MONTHS ENDED</t>
  </si>
  <si>
    <t>31 December 2006</t>
  </si>
  <si>
    <t>31 December 2007</t>
  </si>
  <si>
    <t>For the quarter ended 31 December 2007</t>
  </si>
  <si>
    <t>AS AT 31 DECEMBER 2007</t>
  </si>
  <si>
    <t>31 Dec 2007</t>
  </si>
  <si>
    <t xml:space="preserve">12 months ended </t>
  </si>
  <si>
    <t>At 31 December 2007</t>
  </si>
  <si>
    <t>At 31 December 2006</t>
  </si>
  <si>
    <t xml:space="preserve">Cash and cash equivalents at the end of the financial period comprise the following </t>
  </si>
  <si>
    <t>components:-</t>
  </si>
  <si>
    <t>Other Income / (Charge)</t>
  </si>
  <si>
    <t>3 MONTHS ENDED</t>
  </si>
  <si>
    <t>sept 2006</t>
  </si>
  <si>
    <t>Deferred Tax Liabilies</t>
  </si>
  <si>
    <t xml:space="preserve">Income tax </t>
  </si>
  <si>
    <t>Non current asset clasified as Land held for sale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</si>
</sst>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General_)"/>
    <numFmt numFmtId="175" formatCode="#,###,"/>
    <numFmt numFmtId="176" formatCode="_(* #,##0.000_);_(* \(#,##0.000\);_(* &quot;-&quot;??_);_(@_)"/>
    <numFmt numFmtId="177" formatCode="_(* #,##0.0000_);_(* \(#,##0.00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u val="single"/>
      <sz val="10.2"/>
      <color indexed="36"/>
      <name val="Times New Roman"/>
      <family val="1"/>
    </font>
    <font>
      <u val="single"/>
      <sz val="10.2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quotePrefix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172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left"/>
    </xf>
    <xf numFmtId="172" fontId="8" fillId="0" borderId="0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/>
    </xf>
    <xf numFmtId="38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38" fontId="8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38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5" fontId="11" fillId="0" borderId="0" xfId="0" applyNumberFormat="1" applyFont="1" applyFill="1" applyAlignment="1" quotePrefix="1">
      <alignment horizontal="center"/>
    </xf>
    <xf numFmtId="0" fontId="7" fillId="0" borderId="0" xfId="0" applyFont="1" applyFill="1" applyAlignment="1">
      <alignment horizontal="left"/>
    </xf>
    <xf numFmtId="172" fontId="8" fillId="0" borderId="0" xfId="15" applyNumberFormat="1" applyFont="1" applyFill="1" applyAlignment="1">
      <alignment horizontal="center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left"/>
    </xf>
    <xf numFmtId="172" fontId="8" fillId="0" borderId="3" xfId="15" applyNumberFormat="1" applyFont="1" applyFill="1" applyBorder="1" applyAlignment="1">
      <alignment horizontal="center"/>
    </xf>
    <xf numFmtId="172" fontId="8" fillId="0" borderId="0" xfId="15" applyNumberFormat="1" applyFont="1" applyFill="1" applyBorder="1" applyAlignment="1">
      <alignment horizontal="center"/>
    </xf>
    <xf numFmtId="38" fontId="8" fillId="0" borderId="0" xfId="15" applyNumberFormat="1" applyFont="1" applyFill="1" applyAlignment="1">
      <alignment horizontal="center"/>
    </xf>
    <xf numFmtId="0" fontId="12" fillId="0" borderId="0" xfId="0" applyFont="1" applyFill="1" applyAlignment="1" quotePrefix="1">
      <alignment horizontal="left"/>
    </xf>
    <xf numFmtId="41" fontId="8" fillId="0" borderId="0" xfId="0" applyNumberFormat="1" applyFont="1" applyFill="1" applyAlignment="1">
      <alignment/>
    </xf>
    <xf numFmtId="41" fontId="8" fillId="0" borderId="2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14" fontId="7" fillId="0" borderId="0" xfId="0" applyNumberFormat="1" applyFont="1" applyFill="1" applyAlignment="1">
      <alignment horizontal="center"/>
    </xf>
    <xf numFmtId="41" fontId="13" fillId="0" borderId="0" xfId="15" applyNumberFormat="1" applyFont="1" applyFill="1" applyAlignment="1">
      <alignment/>
    </xf>
    <xf numFmtId="41" fontId="13" fillId="0" borderId="2" xfId="15" applyNumberFormat="1" applyFont="1" applyFill="1" applyBorder="1" applyAlignment="1">
      <alignment/>
    </xf>
    <xf numFmtId="41" fontId="8" fillId="0" borderId="4" xfId="0" applyNumberFormat="1" applyFont="1" applyFill="1" applyBorder="1" applyAlignment="1">
      <alignment/>
    </xf>
    <xf numFmtId="41" fontId="13" fillId="0" borderId="0" xfId="15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15" fontId="14" fillId="0" borderId="0" xfId="0" applyNumberFormat="1" applyFont="1" applyFill="1" applyAlignment="1" quotePrefix="1">
      <alignment horizontal="center" wrapText="1"/>
    </xf>
    <xf numFmtId="172" fontId="8" fillId="0" borderId="1" xfId="15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72" fontId="8" fillId="0" borderId="5" xfId="15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38" fontId="11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14" fontId="16" fillId="0" borderId="0" xfId="0" applyNumberFormat="1" applyFont="1" applyFill="1" applyBorder="1" applyAlignment="1" quotePrefix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8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8" fontId="15" fillId="0" borderId="0" xfId="0" applyNumberFormat="1" applyFont="1" applyFill="1" applyBorder="1" applyAlignment="1">
      <alignment horizontal="center"/>
    </xf>
    <xf numFmtId="38" fontId="15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1" fontId="11" fillId="0" borderId="0" xfId="15" applyNumberFormat="1" applyFont="1" applyFill="1" applyAlignment="1">
      <alignment/>
    </xf>
    <xf numFmtId="38" fontId="11" fillId="0" borderId="0" xfId="15" applyNumberFormat="1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 quotePrefix="1">
      <alignment/>
    </xf>
    <xf numFmtId="41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indent="1"/>
    </xf>
    <xf numFmtId="41" fontId="11" fillId="0" borderId="2" xfId="0" applyNumberFormat="1" applyFont="1" applyFill="1" applyBorder="1" applyAlignment="1">
      <alignment/>
    </xf>
    <xf numFmtId="38" fontId="11" fillId="0" borderId="2" xfId="0" applyNumberFormat="1" applyFont="1" applyFill="1" applyBorder="1" applyAlignment="1">
      <alignment/>
    </xf>
    <xf numFmtId="15" fontId="11" fillId="0" borderId="0" xfId="0" applyNumberFormat="1" applyFont="1" applyFill="1" applyAlignment="1" quotePrefix="1">
      <alignment horizontal="center" wrapText="1"/>
    </xf>
    <xf numFmtId="43" fontId="8" fillId="0" borderId="0" xfId="0" applyNumberFormat="1" applyFont="1" applyFill="1" applyBorder="1" applyAlignment="1">
      <alignment/>
    </xf>
    <xf numFmtId="43" fontId="10" fillId="0" borderId="2" xfId="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37" fontId="11" fillId="0" borderId="0" xfId="15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37" fontId="11" fillId="0" borderId="2" xfId="0" applyNumberFormat="1" applyFont="1" applyFill="1" applyBorder="1" applyAlignment="1">
      <alignment/>
    </xf>
    <xf numFmtId="172" fontId="8" fillId="0" borderId="4" xfId="15" applyNumberFormat="1" applyFont="1" applyFill="1" applyBorder="1" applyAlignment="1">
      <alignment horizontal="center"/>
    </xf>
    <xf numFmtId="41" fontId="8" fillId="0" borderId="0" xfId="15" applyNumberFormat="1" applyFont="1" applyFill="1" applyAlignment="1">
      <alignment horizontal="right"/>
    </xf>
    <xf numFmtId="41" fontId="8" fillId="0" borderId="0" xfId="0" applyNumberFormat="1" applyFont="1" applyFill="1" applyAlignment="1">
      <alignment horizontal="right"/>
    </xf>
    <xf numFmtId="41" fontId="8" fillId="0" borderId="0" xfId="15" applyNumberFormat="1" applyFont="1" applyFill="1" applyBorder="1" applyAlignment="1">
      <alignment horizontal="right"/>
    </xf>
    <xf numFmtId="41" fontId="8" fillId="0" borderId="3" xfId="15" applyNumberFormat="1" applyFont="1" applyFill="1" applyBorder="1" applyAlignment="1">
      <alignment horizontal="right"/>
    </xf>
    <xf numFmtId="41" fontId="8" fillId="0" borderId="1" xfId="15" applyNumberFormat="1" applyFont="1" applyFill="1" applyBorder="1" applyAlignment="1">
      <alignment horizontal="right"/>
    </xf>
    <xf numFmtId="41" fontId="8" fillId="0" borderId="5" xfId="15" applyNumberFormat="1" applyFont="1" applyFill="1" applyBorder="1" applyAlignment="1">
      <alignment horizontal="right"/>
    </xf>
    <xf numFmtId="41" fontId="8" fillId="0" borderId="4" xfId="15" applyNumberFormat="1" applyFont="1" applyFill="1" applyBorder="1" applyAlignment="1">
      <alignment horizontal="right"/>
    </xf>
    <xf numFmtId="172" fontId="8" fillId="0" borderId="6" xfId="0" applyNumberFormat="1" applyFont="1" applyFill="1" applyBorder="1" applyAlignment="1">
      <alignment/>
    </xf>
    <xf numFmtId="41" fontId="11" fillId="0" borderId="1" xfId="15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43" fontId="8" fillId="0" borderId="0" xfId="15" applyFont="1" applyFill="1" applyAlignment="1">
      <alignment horizontal="center"/>
    </xf>
    <xf numFmtId="2" fontId="7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 quotePrefix="1">
      <alignment horizontal="left"/>
    </xf>
    <xf numFmtId="0" fontId="8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5" fontId="7" fillId="0" borderId="0" xfId="0" applyNumberFormat="1" applyFont="1" applyFill="1" applyAlignment="1">
      <alignment horizontal="left"/>
    </xf>
    <xf numFmtId="15" fontId="7" fillId="0" borderId="0" xfId="0" applyNumberFormat="1" applyFont="1" applyFill="1" applyAlignment="1" quotePrefix="1">
      <alignment horizontal="left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1"/>
  <sheetViews>
    <sheetView tabSelected="1" view="pageBreakPreview" zoomScale="80" zoomScaleNormal="90" zoomScaleSheetLayoutView="80" workbookViewId="0" topLeftCell="A1">
      <selection activeCell="V17" sqref="V17"/>
    </sheetView>
  </sheetViews>
  <sheetFormatPr defaultColWidth="9.140625" defaultRowHeight="12.75"/>
  <cols>
    <col min="1" max="1" width="1.8515625" style="19" customWidth="1"/>
    <col min="2" max="2" width="13.140625" style="2" customWidth="1"/>
    <col min="3" max="4" width="9.140625" style="2" customWidth="1"/>
    <col min="5" max="5" width="1.7109375" style="2" customWidth="1"/>
    <col min="6" max="6" width="13.7109375" style="2" customWidth="1"/>
    <col min="7" max="8" width="1.7109375" style="2" customWidth="1"/>
    <col min="9" max="9" width="13.7109375" style="2" customWidth="1"/>
    <col min="10" max="10" width="1.7109375" style="2" customWidth="1"/>
    <col min="11" max="11" width="13.7109375" style="2" customWidth="1"/>
    <col min="12" max="13" width="1.7109375" style="2" customWidth="1"/>
    <col min="14" max="14" width="13.7109375" style="2" customWidth="1"/>
    <col min="15" max="15" width="13.7109375" style="2" hidden="1" customWidth="1"/>
    <col min="16" max="16" width="2.00390625" style="2" customWidth="1"/>
    <col min="17" max="16384" width="9.140625" style="2" customWidth="1"/>
  </cols>
  <sheetData>
    <row r="1" spans="1:15" ht="15">
      <c r="A1" s="1" t="s">
        <v>0</v>
      </c>
      <c r="N1" s="76"/>
      <c r="O1" s="76"/>
    </row>
    <row r="2" ht="15">
      <c r="A2" s="1"/>
    </row>
    <row r="3" spans="1:12" ht="15">
      <c r="A3" s="1"/>
      <c r="K3" s="90"/>
      <c r="L3" s="91"/>
    </row>
    <row r="4" ht="15">
      <c r="A4" s="3" t="s">
        <v>1</v>
      </c>
    </row>
    <row r="5" ht="15">
      <c r="A5" s="29" t="s">
        <v>117</v>
      </c>
    </row>
    <row r="6" ht="15">
      <c r="A6" s="1"/>
    </row>
    <row r="7" spans="1:17" ht="15">
      <c r="A7" s="1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>
      <c r="A8" s="1"/>
      <c r="B8" s="4"/>
      <c r="C8" s="4"/>
      <c r="D8" s="4"/>
      <c r="E8" s="4"/>
      <c r="F8" s="95" t="s">
        <v>91</v>
      </c>
      <c r="G8" s="95"/>
      <c r="H8" s="95"/>
      <c r="I8" s="95"/>
      <c r="J8" s="4"/>
      <c r="K8" s="95" t="s">
        <v>90</v>
      </c>
      <c r="L8" s="95"/>
      <c r="M8" s="95"/>
      <c r="N8" s="95"/>
      <c r="O8" s="53"/>
      <c r="P8" s="4"/>
      <c r="Q8" s="4"/>
    </row>
    <row r="9" spans="1:17" ht="15">
      <c r="A9" s="5"/>
      <c r="B9" s="4"/>
      <c r="C9" s="4"/>
      <c r="D9" s="4"/>
      <c r="E9" s="4"/>
      <c r="F9" s="94" t="s">
        <v>126</v>
      </c>
      <c r="G9" s="94"/>
      <c r="H9" s="94"/>
      <c r="I9" s="94"/>
      <c r="J9" s="6"/>
      <c r="K9" s="94" t="s">
        <v>114</v>
      </c>
      <c r="L9" s="94"/>
      <c r="M9" s="94"/>
      <c r="N9" s="94"/>
      <c r="O9" s="88"/>
      <c r="P9" s="4"/>
      <c r="Q9" s="4"/>
    </row>
    <row r="10" spans="1:17" ht="15">
      <c r="A10" s="5"/>
      <c r="B10" s="4"/>
      <c r="C10" s="4"/>
      <c r="D10" s="4"/>
      <c r="E10" s="4"/>
      <c r="F10" s="51" t="s">
        <v>116</v>
      </c>
      <c r="G10" s="52"/>
      <c r="H10" s="52"/>
      <c r="I10" s="51" t="s">
        <v>115</v>
      </c>
      <c r="J10" s="7"/>
      <c r="K10" s="51" t="s">
        <v>116</v>
      </c>
      <c r="L10" s="52"/>
      <c r="M10" s="52"/>
      <c r="N10" s="51" t="s">
        <v>115</v>
      </c>
      <c r="O10" s="51" t="s">
        <v>127</v>
      </c>
      <c r="P10" s="4"/>
      <c r="Q10" s="4"/>
    </row>
    <row r="11" spans="1:18" ht="15">
      <c r="A11" s="5"/>
      <c r="B11" s="4"/>
      <c r="C11" s="4"/>
      <c r="D11" s="4"/>
      <c r="E11" s="4"/>
      <c r="F11" s="53" t="s">
        <v>3</v>
      </c>
      <c r="G11" s="53"/>
      <c r="H11" s="53"/>
      <c r="I11" s="53" t="s">
        <v>3</v>
      </c>
      <c r="J11" s="7"/>
      <c r="K11" s="53" t="s">
        <v>3</v>
      </c>
      <c r="L11" s="53"/>
      <c r="M11" s="53"/>
      <c r="N11" s="53" t="s">
        <v>3</v>
      </c>
      <c r="O11" s="53"/>
      <c r="P11" s="4"/>
      <c r="Q11" s="4"/>
      <c r="R11" s="4"/>
    </row>
    <row r="12" spans="1:18" ht="15">
      <c r="A12" s="5"/>
      <c r="B12" s="4"/>
      <c r="C12" s="4"/>
      <c r="D12" s="4"/>
      <c r="E12" s="4"/>
      <c r="F12" s="8"/>
      <c r="G12" s="8"/>
      <c r="H12" s="8"/>
      <c r="I12" s="8"/>
      <c r="J12" s="9"/>
      <c r="K12" s="8"/>
      <c r="L12" s="8"/>
      <c r="M12" s="8"/>
      <c r="N12" s="8"/>
      <c r="O12" s="8"/>
      <c r="P12" s="4"/>
      <c r="Q12" s="4"/>
      <c r="R12" s="4"/>
    </row>
    <row r="13" spans="1:18" ht="15">
      <c r="A13" s="10"/>
      <c r="B13" s="4" t="s">
        <v>4</v>
      </c>
      <c r="C13" s="4"/>
      <c r="D13" s="4"/>
      <c r="E13" s="11"/>
      <c r="F13" s="12">
        <v>30725</v>
      </c>
      <c r="G13" s="12"/>
      <c r="H13" s="12"/>
      <c r="I13" s="12">
        <f>N13-O13</f>
        <v>19369</v>
      </c>
      <c r="J13" s="12"/>
      <c r="K13" s="12">
        <v>104709</v>
      </c>
      <c r="L13" s="12"/>
      <c r="M13" s="12"/>
      <c r="N13" s="12">
        <v>86982</v>
      </c>
      <c r="O13" s="12">
        <v>67613</v>
      </c>
      <c r="P13" s="11"/>
      <c r="Q13" s="4"/>
      <c r="R13" s="11"/>
    </row>
    <row r="14" spans="1:18" ht="15">
      <c r="A14" s="10"/>
      <c r="B14" s="4" t="s">
        <v>5</v>
      </c>
      <c r="C14" s="4"/>
      <c r="D14" s="4"/>
      <c r="E14" s="11"/>
      <c r="F14" s="12">
        <v>-28326</v>
      </c>
      <c r="G14" s="12"/>
      <c r="H14" s="12"/>
      <c r="I14" s="12">
        <f>N14-O14</f>
        <v>-24227</v>
      </c>
      <c r="J14" s="12"/>
      <c r="K14" s="12">
        <v>-88930</v>
      </c>
      <c r="L14" s="12"/>
      <c r="M14" s="12"/>
      <c r="N14" s="12">
        <v>-81947</v>
      </c>
      <c r="O14" s="12">
        <v>-57720</v>
      </c>
      <c r="P14" s="11"/>
      <c r="Q14" s="4"/>
      <c r="R14" s="11"/>
    </row>
    <row r="15" spans="1:18" ht="4.5" customHeight="1">
      <c r="A15" s="10"/>
      <c r="B15" s="4"/>
      <c r="C15" s="4"/>
      <c r="D15" s="4"/>
      <c r="E15" s="11"/>
      <c r="F15" s="13"/>
      <c r="G15" s="12"/>
      <c r="H15" s="12"/>
      <c r="I15" s="13"/>
      <c r="J15" s="12"/>
      <c r="K15" s="13"/>
      <c r="L15" s="12"/>
      <c r="M15" s="12"/>
      <c r="N15" s="13"/>
      <c r="O15" s="13"/>
      <c r="P15" s="11"/>
      <c r="Q15" s="4"/>
      <c r="R15" s="4"/>
    </row>
    <row r="16" spans="1:18" ht="15">
      <c r="A16" s="10"/>
      <c r="B16" s="9" t="s">
        <v>6</v>
      </c>
      <c r="C16" s="4"/>
      <c r="D16" s="4"/>
      <c r="E16" s="11"/>
      <c r="F16" s="12">
        <f>SUM(F13:F15)</f>
        <v>2399</v>
      </c>
      <c r="G16" s="12"/>
      <c r="H16" s="12"/>
      <c r="I16" s="12">
        <f>SUM(I13:I15)</f>
        <v>-4858</v>
      </c>
      <c r="J16" s="12"/>
      <c r="K16" s="12">
        <f>SUM(K13:K15)</f>
        <v>15779</v>
      </c>
      <c r="L16" s="12"/>
      <c r="M16" s="12"/>
      <c r="N16" s="12">
        <f>N13+N14</f>
        <v>5035</v>
      </c>
      <c r="O16" s="12">
        <f>O13+O14</f>
        <v>9893</v>
      </c>
      <c r="P16" s="12"/>
      <c r="Q16" s="12"/>
      <c r="R16" s="11"/>
    </row>
    <row r="17" spans="1:18" ht="15">
      <c r="A17" s="10"/>
      <c r="B17" s="4"/>
      <c r="C17" s="4"/>
      <c r="D17" s="4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1"/>
      <c r="Q17" s="4"/>
      <c r="R17" s="4"/>
    </row>
    <row r="18" spans="1:18" ht="15">
      <c r="A18" s="10"/>
      <c r="B18" s="14" t="s">
        <v>125</v>
      </c>
      <c r="C18" s="4"/>
      <c r="D18" s="4"/>
      <c r="E18" s="11"/>
      <c r="F18" s="12">
        <v>-3991</v>
      </c>
      <c r="G18" s="12"/>
      <c r="H18" s="12"/>
      <c r="I18" s="12">
        <f>N18-O18</f>
        <v>13276</v>
      </c>
      <c r="J18" s="12"/>
      <c r="K18" s="12">
        <v>-337</v>
      </c>
      <c r="L18" s="12"/>
      <c r="M18" s="12"/>
      <c r="N18" s="12">
        <v>27749</v>
      </c>
      <c r="O18" s="12">
        <v>14473</v>
      </c>
      <c r="P18" s="11"/>
      <c r="Q18" s="4"/>
      <c r="R18" s="11"/>
    </row>
    <row r="19" spans="1:18" ht="15">
      <c r="A19" s="10"/>
      <c r="B19" s="15" t="s">
        <v>61</v>
      </c>
      <c r="C19" s="4"/>
      <c r="D19" s="4"/>
      <c r="E19" s="11"/>
      <c r="F19" s="12">
        <v>3018</v>
      </c>
      <c r="G19" s="12"/>
      <c r="H19" s="12"/>
      <c r="I19" s="12">
        <f>N19-O19</f>
        <v>-5504</v>
      </c>
      <c r="J19" s="12"/>
      <c r="K19" s="12">
        <f>-10001</f>
        <v>-10001</v>
      </c>
      <c r="L19" s="12"/>
      <c r="M19" s="12"/>
      <c r="N19" s="12">
        <v>-12702</v>
      </c>
      <c r="O19" s="12">
        <v>-7198</v>
      </c>
      <c r="P19" s="11"/>
      <c r="Q19" s="4"/>
      <c r="R19" s="11"/>
    </row>
    <row r="20" spans="1:18" ht="15">
      <c r="A20" s="10"/>
      <c r="B20" s="4" t="s">
        <v>7</v>
      </c>
      <c r="C20" s="4"/>
      <c r="D20" s="4"/>
      <c r="E20" s="11"/>
      <c r="F20" s="12">
        <f>-21936-9734-1219</f>
        <v>-32889</v>
      </c>
      <c r="G20" s="12"/>
      <c r="H20" s="12"/>
      <c r="I20" s="12">
        <f>N20-O20</f>
        <v>-25701</v>
      </c>
      <c r="J20" s="12"/>
      <c r="K20" s="12">
        <f>-32825-9734-1219</f>
        <v>-43778</v>
      </c>
      <c r="L20" s="12"/>
      <c r="M20" s="12"/>
      <c r="N20" s="12">
        <v>-45305</v>
      </c>
      <c r="O20" s="12">
        <v>-19604</v>
      </c>
      <c r="P20" s="11"/>
      <c r="Q20" s="4"/>
      <c r="R20" s="11"/>
    </row>
    <row r="21" spans="1:18" ht="15">
      <c r="A21" s="10"/>
      <c r="B21" s="4" t="s">
        <v>52</v>
      </c>
      <c r="C21" s="4"/>
      <c r="D21" s="4"/>
      <c r="E21" s="11"/>
      <c r="F21" s="12">
        <v>8354</v>
      </c>
      <c r="G21" s="12"/>
      <c r="H21" s="12"/>
      <c r="I21" s="12">
        <f>N21-O21</f>
        <v>-218</v>
      </c>
      <c r="J21" s="12"/>
      <c r="K21" s="12">
        <v>-5515</v>
      </c>
      <c r="L21" s="12"/>
      <c r="M21" s="12"/>
      <c r="N21" s="12">
        <v>-6550</v>
      </c>
      <c r="O21" s="12">
        <v>-6332</v>
      </c>
      <c r="P21" s="11"/>
      <c r="Q21" s="4"/>
      <c r="R21" s="11"/>
    </row>
    <row r="22" spans="1:18" ht="15">
      <c r="A22" s="10"/>
      <c r="B22" s="4" t="s">
        <v>8</v>
      </c>
      <c r="C22" s="4"/>
      <c r="D22" s="4"/>
      <c r="E22" s="11"/>
      <c r="F22" s="16">
        <v>565</v>
      </c>
      <c r="G22" s="16"/>
      <c r="H22" s="16"/>
      <c r="I22" s="12">
        <f>N22-O23</f>
        <v>-602</v>
      </c>
      <c r="J22" s="16"/>
      <c r="K22" s="16">
        <v>-418</v>
      </c>
      <c r="L22" s="16"/>
      <c r="M22" s="16"/>
      <c r="N22" s="16">
        <v>-2051</v>
      </c>
      <c r="O22" s="12"/>
      <c r="P22" s="11"/>
      <c r="Q22" s="4"/>
      <c r="R22" s="11"/>
    </row>
    <row r="23" spans="1:18" ht="15">
      <c r="A23" s="10"/>
      <c r="B23" s="4"/>
      <c r="C23" s="4"/>
      <c r="D23" s="4"/>
      <c r="E23" s="11"/>
      <c r="O23" s="16">
        <v>-1449</v>
      </c>
      <c r="P23" s="11"/>
      <c r="Q23" s="4"/>
      <c r="R23" s="11"/>
    </row>
    <row r="24" spans="1:18" ht="4.5" customHeight="1">
      <c r="A24" s="10"/>
      <c r="B24" s="14"/>
      <c r="C24" s="4"/>
      <c r="D24" s="4"/>
      <c r="E24" s="11"/>
      <c r="F24" s="13"/>
      <c r="G24" s="12"/>
      <c r="H24" s="12"/>
      <c r="I24" s="13"/>
      <c r="J24" s="12"/>
      <c r="K24" s="13"/>
      <c r="L24" s="12"/>
      <c r="M24" s="12"/>
      <c r="N24" s="13"/>
      <c r="O24" s="13"/>
      <c r="P24" s="11"/>
      <c r="Q24" s="4"/>
      <c r="R24" s="4"/>
    </row>
    <row r="25" spans="1:18" ht="15">
      <c r="A25" s="10"/>
      <c r="B25" s="46" t="s">
        <v>106</v>
      </c>
      <c r="C25" s="4"/>
      <c r="D25" s="4"/>
      <c r="E25" s="11"/>
      <c r="F25" s="12">
        <f>SUM(F16:F22)</f>
        <v>-22544</v>
      </c>
      <c r="G25" s="12"/>
      <c r="H25" s="12"/>
      <c r="I25" s="12">
        <f>SUM(I16:I22)</f>
        <v>-23607</v>
      </c>
      <c r="J25" s="12"/>
      <c r="K25" s="12">
        <f>SUM(K16:K22)</f>
        <v>-44270</v>
      </c>
      <c r="L25" s="12"/>
      <c r="M25" s="12"/>
      <c r="N25" s="12">
        <f>SUM(N16:N22)</f>
        <v>-33824</v>
      </c>
      <c r="O25" s="12">
        <f>SUM(O16:O23)</f>
        <v>-10217</v>
      </c>
      <c r="P25" s="12"/>
      <c r="Q25" s="12"/>
      <c r="R25" s="11"/>
    </row>
    <row r="26" spans="1:18" ht="15">
      <c r="A26" s="10"/>
      <c r="B26" s="14"/>
      <c r="C26" s="4"/>
      <c r="D26" s="4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1"/>
      <c r="Q26" s="4"/>
      <c r="R26" s="4"/>
    </row>
    <row r="27" spans="1:18" ht="15">
      <c r="A27" s="10"/>
      <c r="B27" s="4" t="s">
        <v>129</v>
      </c>
      <c r="C27" s="4"/>
      <c r="D27" s="4"/>
      <c r="E27" s="11"/>
      <c r="F27" s="12">
        <f>2240-2263</f>
        <v>-23</v>
      </c>
      <c r="G27" s="12"/>
      <c r="H27" s="12"/>
      <c r="I27" s="12">
        <f>N27-O27</f>
        <v>1589</v>
      </c>
      <c r="J27" s="12"/>
      <c r="K27" s="12">
        <f>2112-2263</f>
        <v>-151</v>
      </c>
      <c r="L27" s="12"/>
      <c r="M27" s="12"/>
      <c r="N27" s="12">
        <v>-1324</v>
      </c>
      <c r="O27" s="12">
        <v>-2913</v>
      </c>
      <c r="P27" s="11"/>
      <c r="Q27" s="4"/>
      <c r="R27" s="11"/>
    </row>
    <row r="28" spans="1:18" ht="4.5" customHeight="1">
      <c r="A28" s="10"/>
      <c r="B28" s="4"/>
      <c r="C28" s="4"/>
      <c r="D28" s="4"/>
      <c r="E28" s="11"/>
      <c r="F28" s="13"/>
      <c r="G28" s="12"/>
      <c r="H28" s="12"/>
      <c r="I28" s="13"/>
      <c r="J28" s="12"/>
      <c r="K28" s="13"/>
      <c r="L28" s="12"/>
      <c r="M28" s="12"/>
      <c r="N28" s="13"/>
      <c r="O28" s="13"/>
      <c r="P28" s="11"/>
      <c r="Q28" s="4"/>
      <c r="R28" s="4"/>
    </row>
    <row r="29" spans="1:18" ht="15">
      <c r="A29" s="10"/>
      <c r="C29" s="4"/>
      <c r="D29" s="4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"/>
    </row>
    <row r="30" spans="1:18" ht="15.75" thickBot="1">
      <c r="A30" s="10"/>
      <c r="B30" s="46" t="s">
        <v>107</v>
      </c>
      <c r="C30" s="4"/>
      <c r="D30" s="4"/>
      <c r="E30" s="11"/>
      <c r="F30" s="86">
        <f>SUM(F25:F27)</f>
        <v>-22567</v>
      </c>
      <c r="G30" s="12"/>
      <c r="H30" s="12"/>
      <c r="I30" s="86">
        <f>SUM(I25:I27)</f>
        <v>-22018</v>
      </c>
      <c r="J30" s="12"/>
      <c r="K30" s="86">
        <f>SUM(K25:K28)</f>
        <v>-44421</v>
      </c>
      <c r="L30" s="12"/>
      <c r="M30" s="12"/>
      <c r="N30" s="86">
        <f>N25+N27</f>
        <v>-35148</v>
      </c>
      <c r="O30" s="86">
        <f>O25+O27</f>
        <v>-13130</v>
      </c>
      <c r="P30" s="11"/>
      <c r="Q30" s="4"/>
      <c r="R30" s="4"/>
    </row>
    <row r="31" spans="1:18" ht="15.75" thickTop="1">
      <c r="A31" s="10"/>
      <c r="B31" s="46"/>
      <c r="C31" s="4"/>
      <c r="D31" s="4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1"/>
      <c r="Q31" s="4"/>
      <c r="R31" s="4"/>
    </row>
    <row r="32" spans="1:18" ht="15">
      <c r="A32" s="10"/>
      <c r="B32" s="46"/>
      <c r="C32" s="4"/>
      <c r="D32" s="4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1"/>
      <c r="Q32" s="4"/>
      <c r="R32" s="4"/>
    </row>
    <row r="33" spans="1:18" ht="15">
      <c r="A33" s="10"/>
      <c r="B33" s="46" t="s">
        <v>53</v>
      </c>
      <c r="C33" s="4"/>
      <c r="D33" s="4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1"/>
      <c r="Q33" s="4"/>
      <c r="R33" s="4"/>
    </row>
    <row r="34" spans="1:18" ht="15">
      <c r="A34" s="10"/>
      <c r="B34" s="15" t="s">
        <v>54</v>
      </c>
      <c r="C34" s="4"/>
      <c r="D34" s="4"/>
      <c r="E34" s="11"/>
      <c r="F34" s="12">
        <f>F37-F35</f>
        <v>-22628</v>
      </c>
      <c r="G34" s="12"/>
      <c r="H34" s="12"/>
      <c r="I34" s="12">
        <f>N34-O34</f>
        <v>-25825</v>
      </c>
      <c r="J34" s="12"/>
      <c r="K34" s="12">
        <f>Equity!K23</f>
        <v>-44367</v>
      </c>
      <c r="L34" s="12"/>
      <c r="M34" s="12"/>
      <c r="N34" s="12">
        <v>-35101</v>
      </c>
      <c r="O34" s="12">
        <v>-9276</v>
      </c>
      <c r="P34" s="11"/>
      <c r="Q34" s="4"/>
      <c r="R34" s="4"/>
    </row>
    <row r="35" spans="1:18" ht="15">
      <c r="A35" s="10"/>
      <c r="B35" s="4" t="s">
        <v>9</v>
      </c>
      <c r="C35" s="4"/>
      <c r="D35" s="4"/>
      <c r="E35" s="11"/>
      <c r="F35" s="12">
        <v>61</v>
      </c>
      <c r="G35" s="12"/>
      <c r="H35" s="12"/>
      <c r="I35" s="12">
        <f>N35-O35</f>
        <v>3807</v>
      </c>
      <c r="J35" s="12"/>
      <c r="K35" s="12">
        <f>Equity!M23</f>
        <v>-54</v>
      </c>
      <c r="L35" s="12"/>
      <c r="M35" s="12"/>
      <c r="N35" s="12">
        <v>-47</v>
      </c>
      <c r="O35" s="12">
        <v>-3854</v>
      </c>
      <c r="P35" s="11"/>
      <c r="Q35" s="4"/>
      <c r="R35" s="4"/>
    </row>
    <row r="36" spans="1:18" ht="4.5" customHeight="1">
      <c r="A36" s="10"/>
      <c r="B36" s="15"/>
      <c r="C36" s="4"/>
      <c r="D36" s="4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1"/>
      <c r="Q36" s="4"/>
      <c r="R36" s="4"/>
    </row>
    <row r="37" spans="1:18" ht="16.5" thickBot="1">
      <c r="A37" s="10"/>
      <c r="B37" s="46"/>
      <c r="C37" s="4"/>
      <c r="D37" s="4"/>
      <c r="E37" s="11"/>
      <c r="F37" s="17">
        <f>F30</f>
        <v>-22567</v>
      </c>
      <c r="G37" s="12"/>
      <c r="H37" s="12"/>
      <c r="I37" s="17">
        <f>SUM(I34:I36)</f>
        <v>-22018</v>
      </c>
      <c r="J37" s="12"/>
      <c r="K37" s="17">
        <f>SUM(K34:K36)</f>
        <v>-44421</v>
      </c>
      <c r="L37" s="12"/>
      <c r="M37" s="12"/>
      <c r="N37" s="17">
        <f>N34+N35</f>
        <v>-35148</v>
      </c>
      <c r="O37" s="17">
        <f>O34+O35</f>
        <v>-13130</v>
      </c>
      <c r="P37" s="11"/>
      <c r="Q37" s="4"/>
      <c r="R37" s="4"/>
    </row>
    <row r="38" spans="1:18" ht="15.75" thickTop="1">
      <c r="A38" s="10"/>
      <c r="B38" s="14"/>
      <c r="C38" s="4"/>
      <c r="D38" s="4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1"/>
      <c r="Q38" s="4"/>
      <c r="R38" s="4"/>
    </row>
    <row r="39" spans="1:18" ht="15">
      <c r="A39" s="10"/>
      <c r="B39" s="46" t="s">
        <v>55</v>
      </c>
      <c r="C39" s="4"/>
      <c r="D39" s="4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1"/>
      <c r="Q39" s="4"/>
      <c r="R39" s="4"/>
    </row>
    <row r="40" spans="1:18" ht="15">
      <c r="A40" s="10"/>
      <c r="B40" s="46" t="s">
        <v>56</v>
      </c>
      <c r="C40" s="4"/>
      <c r="D40" s="4"/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1"/>
      <c r="Q40" s="4"/>
      <c r="R40" s="4"/>
    </row>
    <row r="41" spans="1:18" ht="15" hidden="1">
      <c r="A41" s="10"/>
      <c r="B41" s="14"/>
      <c r="C41" s="4"/>
      <c r="D41" s="4"/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1"/>
      <c r="Q41" s="4"/>
      <c r="R41" s="4"/>
    </row>
    <row r="42" spans="1:18" ht="15" hidden="1">
      <c r="A42" s="10"/>
      <c r="B42" s="15" t="s">
        <v>108</v>
      </c>
      <c r="C42" s="4"/>
      <c r="D42" s="4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1"/>
      <c r="Q42" s="4"/>
      <c r="R42" s="4"/>
    </row>
    <row r="43" spans="1:18" ht="15" hidden="1">
      <c r="A43" s="10"/>
      <c r="B43" s="15" t="s">
        <v>92</v>
      </c>
      <c r="C43" s="4"/>
      <c r="D43" s="4"/>
      <c r="E43" s="11"/>
      <c r="F43" s="73">
        <f>(F34/' BS'!H35)*100</f>
        <v>-22.184313725490195</v>
      </c>
      <c r="G43" s="73"/>
      <c r="H43" s="73"/>
      <c r="I43" s="73">
        <f>(I34/' BS'!J35)*100</f>
        <v>-25.31862745098039</v>
      </c>
      <c r="J43" s="73"/>
      <c r="K43" s="73">
        <f>(K34/' BS'!J35)*100</f>
        <v>-43.497058823529414</v>
      </c>
      <c r="L43" s="73"/>
      <c r="M43" s="73"/>
      <c r="N43" s="73">
        <f>(N34/' BS'!J35)*100</f>
        <v>-34.41274509803922</v>
      </c>
      <c r="O43" s="73">
        <v>-9.09</v>
      </c>
      <c r="P43" s="11"/>
      <c r="Q43" s="4"/>
      <c r="R43" s="4"/>
    </row>
    <row r="44" spans="1:18" ht="15">
      <c r="A44" s="10"/>
      <c r="B44" s="15"/>
      <c r="C44" s="4"/>
      <c r="D44" s="4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1"/>
      <c r="Q44" s="4"/>
      <c r="R44" s="4"/>
    </row>
    <row r="45" spans="1:18" ht="4.5" customHeight="1">
      <c r="A45" s="10"/>
      <c r="B45" s="14"/>
      <c r="C45" s="4"/>
      <c r="D45" s="4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1"/>
      <c r="Q45" s="4"/>
      <c r="R45" s="4"/>
    </row>
    <row r="46" spans="1:18" ht="16.5" thickBot="1">
      <c r="A46" s="10"/>
      <c r="B46" s="15" t="s">
        <v>109</v>
      </c>
      <c r="C46" s="4"/>
      <c r="D46" s="4"/>
      <c r="E46" s="11"/>
      <c r="F46" s="72">
        <f>F43</f>
        <v>-22.184313725490195</v>
      </c>
      <c r="G46" s="71"/>
      <c r="H46" s="71"/>
      <c r="I46" s="72">
        <f>I43</f>
        <v>-25.31862745098039</v>
      </c>
      <c r="J46" s="71"/>
      <c r="K46" s="72">
        <f>K43</f>
        <v>-43.497058823529414</v>
      </c>
      <c r="L46" s="71"/>
      <c r="M46" s="71"/>
      <c r="N46" s="72">
        <f>N43</f>
        <v>-34.41274509803922</v>
      </c>
      <c r="O46" s="72">
        <v>-9.09</v>
      </c>
      <c r="P46" s="11"/>
      <c r="Q46" s="4"/>
      <c r="R46" s="4"/>
    </row>
    <row r="47" spans="1:18" ht="15.75" thickTop="1">
      <c r="A47" s="10"/>
      <c r="B47" s="14"/>
      <c r="C47" s="4"/>
      <c r="D47" s="4"/>
      <c r="E47" s="11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1"/>
      <c r="Q47" s="4"/>
      <c r="R47" s="4"/>
    </row>
    <row r="48" spans="1:17" ht="15">
      <c r="A48" s="5"/>
      <c r="B48" s="4"/>
      <c r="C48" s="4"/>
      <c r="D48" s="4"/>
      <c r="E48" s="4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4"/>
      <c r="Q48" s="4"/>
    </row>
    <row r="49" spans="2:17" ht="15">
      <c r="B49" s="92" t="s">
        <v>62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10"/>
      <c r="P49" s="4"/>
      <c r="Q49" s="4"/>
    </row>
    <row r="50" spans="2:17" ht="15">
      <c r="B50" s="92" t="s">
        <v>94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10"/>
      <c r="P50" s="4"/>
      <c r="Q50" s="4"/>
    </row>
    <row r="51" spans="2:17" ht="15">
      <c r="B51" s="93" t="s">
        <v>10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5"/>
      <c r="P51" s="4"/>
      <c r="Q51" s="4"/>
    </row>
    <row r="52" spans="1:17" ht="15">
      <c r="A52" s="5"/>
      <c r="B52" s="4"/>
      <c r="C52" s="4"/>
      <c r="D52" s="4"/>
      <c r="E52" s="4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4"/>
      <c r="Q52" s="4"/>
    </row>
    <row r="53" spans="1:17" ht="15">
      <c r="A53" s="5"/>
      <c r="B53" s="4"/>
      <c r="C53" s="4"/>
      <c r="D53" s="4"/>
      <c r="E53" s="4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4"/>
      <c r="Q53" s="4"/>
    </row>
    <row r="54" spans="1:17" ht="15">
      <c r="A54" s="5"/>
      <c r="B54" s="4"/>
      <c r="C54" s="4"/>
      <c r="D54" s="4"/>
      <c r="E54" s="4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4"/>
      <c r="Q54" s="4"/>
    </row>
    <row r="55" spans="1:17" ht="15">
      <c r="A55" s="5"/>
      <c r="B55" s="4"/>
      <c r="C55" s="4"/>
      <c r="D55" s="4"/>
      <c r="E55" s="4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4"/>
      <c r="Q55" s="4"/>
    </row>
    <row r="56" spans="1:17" ht="15">
      <c r="A56" s="5"/>
      <c r="B56" s="4"/>
      <c r="C56" s="4"/>
      <c r="D56" s="4"/>
      <c r="E56" s="4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4"/>
      <c r="Q56" s="4"/>
    </row>
    <row r="57" spans="6:15" ht="15"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6:15" ht="15"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6:15" ht="15"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6:15" ht="15"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6:15" ht="15"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6:15" ht="15"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6:15" ht="15"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6:15" ht="15"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6:15" ht="15"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6:15" ht="15"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6:15" ht="15"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6:15" ht="15"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6:15" ht="15"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6:15" ht="15"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6:15" ht="15"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6:15" ht="15"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6:15" ht="15"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6:15" ht="15"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6:15" ht="15"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6:15" ht="15"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6:15" ht="15"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6:15" ht="15"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6:15" ht="15"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6:15" ht="15"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6:15" ht="15"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6:15" ht="15"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6:15" ht="15"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6:15" ht="15"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6:15" ht="15"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6:15" ht="15"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6:15" ht="15"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6:15" ht="15"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6:15" ht="15"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6:15" ht="15"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6:15" ht="15"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6:15" ht="15"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6:15" ht="15"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6:15" ht="15"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6:15" ht="15"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6:15" ht="15"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6:15" ht="15"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6:15" ht="15"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6:15" ht="15"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6:15" ht="15"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6:15" ht="15"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6:15" ht="15"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6:15" ht="15"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6:15" ht="15"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6:15" ht="15"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6:15" ht="15"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6:15" ht="15"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6:15" ht="15"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09" spans="6:15" ht="15"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0" spans="6:15" ht="15">
      <c r="F110" s="20"/>
      <c r="G110" s="20"/>
      <c r="H110" s="20"/>
      <c r="I110" s="20"/>
      <c r="J110" s="20"/>
      <c r="K110" s="20"/>
      <c r="L110" s="20"/>
      <c r="M110" s="20"/>
      <c r="N110" s="20"/>
      <c r="O110" s="20"/>
    </row>
    <row r="111" spans="6:15" ht="15">
      <c r="F111" s="20"/>
      <c r="G111" s="20"/>
      <c r="H111" s="20"/>
      <c r="I111" s="20"/>
      <c r="J111" s="20"/>
      <c r="K111" s="20"/>
      <c r="L111" s="20"/>
      <c r="M111" s="20"/>
      <c r="N111" s="20"/>
      <c r="O111" s="20"/>
    </row>
    <row r="112" spans="6:15" ht="15">
      <c r="F112" s="20"/>
      <c r="G112" s="20"/>
      <c r="H112" s="20"/>
      <c r="I112" s="20"/>
      <c r="J112" s="20"/>
      <c r="K112" s="20"/>
      <c r="L112" s="20"/>
      <c r="M112" s="20"/>
      <c r="N112" s="20"/>
      <c r="O112" s="20"/>
    </row>
    <row r="113" spans="6:15" ht="15">
      <c r="F113" s="20"/>
      <c r="G113" s="20"/>
      <c r="H113" s="20"/>
      <c r="I113" s="20"/>
      <c r="J113" s="20"/>
      <c r="K113" s="20"/>
      <c r="L113" s="20"/>
      <c r="M113" s="20"/>
      <c r="N113" s="20"/>
      <c r="O113" s="20"/>
    </row>
    <row r="114" spans="6:15" ht="15"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6:15" ht="15">
      <c r="F115" s="20"/>
      <c r="G115" s="20"/>
      <c r="H115" s="20"/>
      <c r="I115" s="20"/>
      <c r="J115" s="20"/>
      <c r="K115" s="20"/>
      <c r="L115" s="20"/>
      <c r="M115" s="20"/>
      <c r="N115" s="20"/>
      <c r="O115" s="20"/>
    </row>
    <row r="116" spans="6:15" ht="15">
      <c r="F116" s="20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6:15" ht="15">
      <c r="F117" s="20"/>
      <c r="G117" s="20"/>
      <c r="H117" s="20"/>
      <c r="I117" s="20"/>
      <c r="J117" s="20"/>
      <c r="K117" s="20"/>
      <c r="L117" s="20"/>
      <c r="M117" s="20"/>
      <c r="N117" s="20"/>
      <c r="O117" s="20"/>
    </row>
    <row r="118" spans="6:15" ht="15">
      <c r="F118" s="20"/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6:15" ht="15"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6:15" ht="15"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6:15" ht="15"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6:15" ht="15"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6:15" ht="15"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6:15" ht="15"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6:15" ht="15"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6:15" ht="15"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6:15" ht="15"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6:15" ht="15"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6:15" ht="15"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6:15" ht="15"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6:15" ht="15"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6:15" ht="15">
      <c r="F132" s="20"/>
      <c r="G132" s="20"/>
      <c r="H132" s="20"/>
      <c r="I132" s="20"/>
      <c r="J132" s="20"/>
      <c r="K132" s="20"/>
      <c r="L132" s="20"/>
      <c r="M132" s="20"/>
      <c r="N132" s="20"/>
      <c r="O132" s="20"/>
    </row>
    <row r="133" spans="6:15" ht="15"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6:15" ht="15">
      <c r="F134" s="20"/>
      <c r="G134" s="20"/>
      <c r="H134" s="20"/>
      <c r="I134" s="20"/>
      <c r="J134" s="20"/>
      <c r="K134" s="20"/>
      <c r="L134" s="20"/>
      <c r="M134" s="20"/>
      <c r="N134" s="20"/>
      <c r="O134" s="20"/>
    </row>
    <row r="135" spans="6:15" ht="15"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6:15" ht="15">
      <c r="F136" s="20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6:15" ht="15">
      <c r="F137" s="20"/>
      <c r="G137" s="20"/>
      <c r="H137" s="20"/>
      <c r="I137" s="20"/>
      <c r="J137" s="20"/>
      <c r="K137" s="20"/>
      <c r="L137" s="20"/>
      <c r="M137" s="20"/>
      <c r="N137" s="20"/>
      <c r="O137" s="20"/>
    </row>
    <row r="138" spans="6:15" ht="15">
      <c r="F138" s="20"/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6:15" ht="15">
      <c r="F139" s="20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6:15" ht="15"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6:15" ht="15"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6:15" ht="15"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6:15" ht="15"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6:15" ht="15"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6:15" ht="15"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6:15" ht="15"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6:15" ht="15"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6:15" ht="15"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6:15" ht="15"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6:15" ht="15"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6:15" ht="15"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6:15" ht="15"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6:15" ht="15"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6:15" ht="15"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6:15" ht="15"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6:15" ht="15"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6:15" ht="15">
      <c r="F157" s="20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6:15" ht="15"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6:15" ht="15"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6:15" ht="15"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6:15" ht="15"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6:15" ht="15"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6:15" ht="15"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6:15" ht="15"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6:15" ht="15"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6:15" ht="15"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6:15" ht="15"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6:15" ht="15"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6:15" ht="15"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6:15" ht="15"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6:15" ht="15"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6:15" ht="15"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6:15" ht="15"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6:15" ht="15"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6:15" ht="15">
      <c r="F175" s="20"/>
      <c r="G175" s="20"/>
      <c r="H175" s="20"/>
      <c r="I175" s="20"/>
      <c r="J175" s="20"/>
      <c r="K175" s="20"/>
      <c r="L175" s="20"/>
      <c r="M175" s="20"/>
      <c r="N175" s="20"/>
      <c r="O175" s="20"/>
    </row>
    <row r="176" spans="6:15" ht="15">
      <c r="F176" s="20"/>
      <c r="G176" s="20"/>
      <c r="H176" s="20"/>
      <c r="I176" s="20"/>
      <c r="J176" s="20"/>
      <c r="K176" s="20"/>
      <c r="L176" s="20"/>
      <c r="M176" s="20"/>
      <c r="N176" s="20"/>
      <c r="O176" s="20"/>
    </row>
    <row r="177" spans="6:15" ht="15">
      <c r="F177" s="20"/>
      <c r="G177" s="20"/>
      <c r="H177" s="20"/>
      <c r="I177" s="20"/>
      <c r="J177" s="20"/>
      <c r="K177" s="20"/>
      <c r="L177" s="20"/>
      <c r="M177" s="20"/>
      <c r="N177" s="20"/>
      <c r="O177" s="20"/>
    </row>
    <row r="178" spans="6:15" ht="15">
      <c r="F178" s="20"/>
      <c r="G178" s="20"/>
      <c r="H178" s="20"/>
      <c r="I178" s="20"/>
      <c r="J178" s="20"/>
      <c r="K178" s="20"/>
      <c r="L178" s="20"/>
      <c r="M178" s="20"/>
      <c r="N178" s="20"/>
      <c r="O178" s="20"/>
    </row>
    <row r="179" spans="6:15" ht="15">
      <c r="F179" s="20"/>
      <c r="G179" s="20"/>
      <c r="H179" s="20"/>
      <c r="I179" s="20"/>
      <c r="J179" s="20"/>
      <c r="K179" s="20"/>
      <c r="L179" s="20"/>
      <c r="M179" s="20"/>
      <c r="N179" s="20"/>
      <c r="O179" s="20"/>
    </row>
    <row r="180" spans="6:15" ht="15">
      <c r="F180" s="20"/>
      <c r="G180" s="20"/>
      <c r="H180" s="20"/>
      <c r="I180" s="20"/>
      <c r="J180" s="20"/>
      <c r="K180" s="20"/>
      <c r="L180" s="20"/>
      <c r="M180" s="20"/>
      <c r="N180" s="20"/>
      <c r="O180" s="20"/>
    </row>
    <row r="181" spans="6:15" ht="15">
      <c r="F181" s="20"/>
      <c r="G181" s="20"/>
      <c r="H181" s="20"/>
      <c r="I181" s="20"/>
      <c r="J181" s="20"/>
      <c r="K181" s="20"/>
      <c r="L181" s="20"/>
      <c r="M181" s="20"/>
      <c r="N181" s="20"/>
      <c r="O181" s="20"/>
    </row>
    <row r="182" spans="6:15" ht="15">
      <c r="F182" s="20"/>
      <c r="G182" s="20"/>
      <c r="H182" s="20"/>
      <c r="I182" s="20"/>
      <c r="J182" s="20"/>
      <c r="K182" s="20"/>
      <c r="L182" s="20"/>
      <c r="M182" s="20"/>
      <c r="N182" s="20"/>
      <c r="O182" s="20"/>
    </row>
    <row r="183" spans="6:15" ht="15">
      <c r="F183" s="20"/>
      <c r="G183" s="20"/>
      <c r="H183" s="20"/>
      <c r="I183" s="20"/>
      <c r="J183" s="20"/>
      <c r="K183" s="20"/>
      <c r="L183" s="20"/>
      <c r="M183" s="20"/>
      <c r="N183" s="20"/>
      <c r="O183" s="20"/>
    </row>
    <row r="184" spans="6:15" ht="15">
      <c r="F184" s="20"/>
      <c r="G184" s="20"/>
      <c r="H184" s="20"/>
      <c r="I184" s="20"/>
      <c r="J184" s="20"/>
      <c r="K184" s="20"/>
      <c r="L184" s="20"/>
      <c r="M184" s="20"/>
      <c r="N184" s="20"/>
      <c r="O184" s="20"/>
    </row>
    <row r="185" spans="6:15" ht="15"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6:15" ht="15"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6:15" ht="15"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6:15" ht="15"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6:15" ht="15"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6:15" ht="15"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6:15" ht="15"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6:15" ht="15"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6:15" ht="15"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6:15" ht="15"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6:15" ht="15"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6:15" ht="15"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6:15" ht="15"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6:15" ht="15"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6:15" ht="15">
      <c r="F199" s="20"/>
      <c r="G199" s="20"/>
      <c r="H199" s="20"/>
      <c r="I199" s="20"/>
      <c r="J199" s="20"/>
      <c r="K199" s="20"/>
      <c r="L199" s="20"/>
      <c r="M199" s="20"/>
      <c r="N199" s="20"/>
      <c r="O199" s="20"/>
    </row>
    <row r="200" spans="6:15" ht="15">
      <c r="F200" s="20"/>
      <c r="G200" s="20"/>
      <c r="H200" s="20"/>
      <c r="I200" s="20"/>
      <c r="J200" s="20"/>
      <c r="K200" s="20"/>
      <c r="L200" s="20"/>
      <c r="M200" s="20"/>
      <c r="N200" s="20"/>
      <c r="O200" s="20"/>
    </row>
    <row r="201" spans="6:15" ht="15">
      <c r="F201" s="20"/>
      <c r="G201" s="20"/>
      <c r="H201" s="20"/>
      <c r="I201" s="20"/>
      <c r="J201" s="20"/>
      <c r="K201" s="20"/>
      <c r="L201" s="20"/>
      <c r="M201" s="20"/>
      <c r="N201" s="20"/>
      <c r="O201" s="20"/>
    </row>
    <row r="202" spans="6:15" ht="15">
      <c r="F202" s="20"/>
      <c r="G202" s="20"/>
      <c r="H202" s="20"/>
      <c r="I202" s="20"/>
      <c r="J202" s="20"/>
      <c r="K202" s="20"/>
      <c r="L202" s="20"/>
      <c r="M202" s="20"/>
      <c r="N202" s="20"/>
      <c r="O202" s="20"/>
    </row>
    <row r="203" spans="6:15" ht="15">
      <c r="F203" s="20"/>
      <c r="G203" s="20"/>
      <c r="H203" s="20"/>
      <c r="I203" s="20"/>
      <c r="J203" s="20"/>
      <c r="K203" s="20"/>
      <c r="L203" s="20"/>
      <c r="M203" s="20"/>
      <c r="N203" s="20"/>
      <c r="O203" s="20"/>
    </row>
    <row r="204" spans="6:15" ht="15">
      <c r="F204" s="20"/>
      <c r="G204" s="20"/>
      <c r="H204" s="20"/>
      <c r="I204" s="20"/>
      <c r="J204" s="20"/>
      <c r="K204" s="20"/>
      <c r="L204" s="20"/>
      <c r="M204" s="20"/>
      <c r="N204" s="20"/>
      <c r="O204" s="20"/>
    </row>
    <row r="205" spans="6:15" ht="15">
      <c r="F205" s="20"/>
      <c r="G205" s="20"/>
      <c r="H205" s="20"/>
      <c r="I205" s="20"/>
      <c r="J205" s="20"/>
      <c r="K205" s="20"/>
      <c r="L205" s="20"/>
      <c r="M205" s="20"/>
      <c r="N205" s="20"/>
      <c r="O205" s="20"/>
    </row>
    <row r="206" spans="6:15" ht="15">
      <c r="F206" s="20"/>
      <c r="G206" s="20"/>
      <c r="H206" s="20"/>
      <c r="I206" s="20"/>
      <c r="J206" s="20"/>
      <c r="K206" s="20"/>
      <c r="L206" s="20"/>
      <c r="M206" s="20"/>
      <c r="N206" s="20"/>
      <c r="O206" s="20"/>
    </row>
    <row r="207" spans="6:15" ht="15">
      <c r="F207" s="20"/>
      <c r="G207" s="20"/>
      <c r="H207" s="20"/>
      <c r="I207" s="20"/>
      <c r="J207" s="20"/>
      <c r="K207" s="20"/>
      <c r="L207" s="20"/>
      <c r="M207" s="20"/>
      <c r="N207" s="20"/>
      <c r="O207" s="20"/>
    </row>
    <row r="208" spans="6:15" ht="15"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6:15" ht="15"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6:15" ht="15"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6:15" ht="15"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6:15" ht="15"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6:15" ht="15"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6:15" ht="15"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6:15" ht="15"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6:15" ht="15"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6:15" ht="15"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6:15" ht="15"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6:15" ht="15"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6:15" ht="15"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6:15" ht="15"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6:15" ht="15"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6:15" ht="15"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6:15" ht="15">
      <c r="F224" s="20"/>
      <c r="G224" s="20"/>
      <c r="H224" s="20"/>
      <c r="I224" s="20"/>
      <c r="J224" s="20"/>
      <c r="K224" s="20"/>
      <c r="L224" s="20"/>
      <c r="M224" s="20"/>
      <c r="N224" s="20"/>
      <c r="O224" s="20"/>
    </row>
    <row r="225" spans="6:15" ht="15">
      <c r="F225" s="20"/>
      <c r="G225" s="20"/>
      <c r="H225" s="20"/>
      <c r="I225" s="20"/>
      <c r="J225" s="20"/>
      <c r="K225" s="20"/>
      <c r="L225" s="20"/>
      <c r="M225" s="20"/>
      <c r="N225" s="20"/>
      <c r="O225" s="20"/>
    </row>
    <row r="226" spans="6:15" ht="15">
      <c r="F226" s="20"/>
      <c r="G226" s="20"/>
      <c r="H226" s="20"/>
      <c r="I226" s="20"/>
      <c r="J226" s="20"/>
      <c r="K226" s="20"/>
      <c r="L226" s="20"/>
      <c r="M226" s="20"/>
      <c r="N226" s="20"/>
      <c r="O226" s="20"/>
    </row>
    <row r="227" spans="6:15" ht="15">
      <c r="F227" s="20"/>
      <c r="G227" s="20"/>
      <c r="H227" s="20"/>
      <c r="I227" s="20"/>
      <c r="J227" s="20"/>
      <c r="K227" s="20"/>
      <c r="L227" s="20"/>
      <c r="M227" s="20"/>
      <c r="N227" s="20"/>
      <c r="O227" s="20"/>
    </row>
    <row r="228" spans="6:15" ht="15">
      <c r="F228" s="20"/>
      <c r="G228" s="20"/>
      <c r="H228" s="20"/>
      <c r="I228" s="20"/>
      <c r="J228" s="20"/>
      <c r="K228" s="20"/>
      <c r="L228" s="20"/>
      <c r="M228" s="20"/>
      <c r="N228" s="20"/>
      <c r="O228" s="20"/>
    </row>
    <row r="229" spans="6:15" ht="15">
      <c r="F229" s="20"/>
      <c r="G229" s="20"/>
      <c r="H229" s="20"/>
      <c r="I229" s="20"/>
      <c r="J229" s="20"/>
      <c r="K229" s="20"/>
      <c r="L229" s="20"/>
      <c r="M229" s="20"/>
      <c r="N229" s="20"/>
      <c r="O229" s="20"/>
    </row>
    <row r="230" spans="6:15" ht="15"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6:15" ht="15"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6:15" ht="15"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6:15" ht="15"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6:15" ht="15"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6:15" ht="15">
      <c r="F235" s="20"/>
      <c r="G235" s="20"/>
      <c r="H235" s="20"/>
      <c r="I235" s="20"/>
      <c r="J235" s="20"/>
      <c r="K235" s="20"/>
      <c r="L235" s="20"/>
      <c r="M235" s="20"/>
      <c r="N235" s="20"/>
      <c r="O235" s="20"/>
    </row>
    <row r="236" spans="6:15" ht="15"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6:15" ht="15"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6:15" ht="15"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6:15" ht="15"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6:15" ht="15"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6:15" ht="15"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6:15" ht="15"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6:15" ht="15"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6:15" ht="15"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6:15" ht="15"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6:15" ht="15">
      <c r="F246" s="20"/>
      <c r="G246" s="20"/>
      <c r="H246" s="20"/>
      <c r="I246" s="20"/>
      <c r="J246" s="20"/>
      <c r="K246" s="20"/>
      <c r="L246" s="20"/>
      <c r="M246" s="20"/>
      <c r="N246" s="20"/>
      <c r="O246" s="20"/>
    </row>
    <row r="247" spans="6:15" ht="15">
      <c r="F247" s="20"/>
      <c r="G247" s="20"/>
      <c r="H247" s="20"/>
      <c r="I247" s="20"/>
      <c r="J247" s="20"/>
      <c r="K247" s="20"/>
      <c r="L247" s="20"/>
      <c r="M247" s="20"/>
      <c r="N247" s="20"/>
      <c r="O247" s="20"/>
    </row>
    <row r="248" spans="6:15" ht="15">
      <c r="F248" s="20"/>
      <c r="G248" s="20"/>
      <c r="H248" s="20"/>
      <c r="I248" s="20"/>
      <c r="J248" s="20"/>
      <c r="K248" s="20"/>
      <c r="L248" s="20"/>
      <c r="M248" s="20"/>
      <c r="N248" s="20"/>
      <c r="O248" s="20"/>
    </row>
    <row r="249" spans="6:15" ht="15">
      <c r="F249" s="20"/>
      <c r="G249" s="20"/>
      <c r="H249" s="20"/>
      <c r="I249" s="20"/>
      <c r="J249" s="20"/>
      <c r="K249" s="20"/>
      <c r="L249" s="20"/>
      <c r="M249" s="20"/>
      <c r="N249" s="20"/>
      <c r="O249" s="20"/>
    </row>
    <row r="250" spans="6:15" ht="15">
      <c r="F250" s="20"/>
      <c r="G250" s="20"/>
      <c r="H250" s="20"/>
      <c r="I250" s="20"/>
      <c r="J250" s="20"/>
      <c r="K250" s="20"/>
      <c r="L250" s="20"/>
      <c r="M250" s="20"/>
      <c r="N250" s="20"/>
      <c r="O250" s="20"/>
    </row>
    <row r="251" spans="6:15" ht="15">
      <c r="F251" s="20"/>
      <c r="G251" s="20"/>
      <c r="H251" s="20"/>
      <c r="I251" s="20"/>
      <c r="J251" s="20"/>
      <c r="K251" s="20"/>
      <c r="L251" s="20"/>
      <c r="M251" s="20"/>
      <c r="N251" s="20"/>
      <c r="O251" s="20"/>
    </row>
    <row r="252" spans="6:15" ht="15"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6:15" ht="15"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6:15" ht="15"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6:15" ht="15"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6:15" ht="15"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6:15" ht="15">
      <c r="F257" s="20"/>
      <c r="G257" s="20"/>
      <c r="H257" s="20"/>
      <c r="I257" s="20"/>
      <c r="J257" s="20"/>
      <c r="K257" s="20"/>
      <c r="L257" s="20"/>
      <c r="M257" s="20"/>
      <c r="N257" s="20"/>
      <c r="O257" s="20"/>
    </row>
    <row r="258" spans="6:15" ht="15">
      <c r="F258" s="20"/>
      <c r="G258" s="20"/>
      <c r="H258" s="20"/>
      <c r="I258" s="20"/>
      <c r="J258" s="20"/>
      <c r="K258" s="20"/>
      <c r="L258" s="20"/>
      <c r="M258" s="20"/>
      <c r="N258" s="20"/>
      <c r="O258" s="20"/>
    </row>
    <row r="259" spans="6:15" ht="15"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6:15" ht="15"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6:15" ht="15"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</sheetData>
  <mergeCells count="8">
    <mergeCell ref="K3:L3"/>
    <mergeCell ref="B49:N49"/>
    <mergeCell ref="B50:N50"/>
    <mergeCell ref="B51:N51"/>
    <mergeCell ref="F9:I9"/>
    <mergeCell ref="K9:N9"/>
    <mergeCell ref="K8:N8"/>
    <mergeCell ref="F8:I8"/>
  </mergeCells>
  <printOptions horizontalCentered="1"/>
  <pageMargins left="0" right="0" top="0.5" bottom="0" header="0" footer="0"/>
  <pageSetup horizontalDpi="300" verticalDpi="3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80" zoomScaleNormal="80" zoomScaleSheetLayoutView="100" workbookViewId="0" topLeftCell="A1">
      <pane xSplit="6" ySplit="9" topLeftCell="G34" activePane="bottomRight" state="frozen"/>
      <selection pane="topLeft" activeCell="R12" sqref="R12"/>
      <selection pane="topRight" activeCell="R12" sqref="R12"/>
      <selection pane="bottomLeft" activeCell="R12" sqref="R12"/>
      <selection pane="bottomRight" activeCell="S26" sqref="S26"/>
    </sheetView>
  </sheetViews>
  <sheetFormatPr defaultColWidth="9.140625" defaultRowHeight="12.75"/>
  <cols>
    <col min="1" max="1" width="5.140625" style="19" customWidth="1"/>
    <col min="2" max="2" width="2.7109375" style="2" customWidth="1"/>
    <col min="3" max="6" width="9.140625" style="2" customWidth="1"/>
    <col min="7" max="7" width="5.421875" style="2" customWidth="1"/>
    <col min="8" max="8" width="13.7109375" style="21" customWidth="1"/>
    <col min="9" max="9" width="9.00390625" style="2" customWidth="1"/>
    <col min="10" max="10" width="13.7109375" style="19" customWidth="1"/>
    <col min="11" max="16384" width="9.140625" style="2" customWidth="1"/>
  </cols>
  <sheetData>
    <row r="1" ht="15">
      <c r="A1" s="1" t="s">
        <v>0</v>
      </c>
    </row>
    <row r="2" ht="15">
      <c r="A2" s="1"/>
    </row>
    <row r="3" ht="15">
      <c r="A3" s="22" t="s">
        <v>11</v>
      </c>
    </row>
    <row r="4" ht="15">
      <c r="A4" s="26" t="s">
        <v>118</v>
      </c>
    </row>
    <row r="5" ht="15">
      <c r="A5" s="26"/>
    </row>
    <row r="6" spans="1:10" ht="15">
      <c r="A6" s="42" t="s">
        <v>2</v>
      </c>
      <c r="H6" s="23" t="s">
        <v>43</v>
      </c>
      <c r="I6" s="24"/>
      <c r="J6" s="23" t="s">
        <v>43</v>
      </c>
    </row>
    <row r="7" spans="1:10" ht="15">
      <c r="A7" s="97"/>
      <c r="B7" s="98"/>
      <c r="C7" s="98"/>
      <c r="H7" s="25" t="s">
        <v>119</v>
      </c>
      <c r="I7" s="24"/>
      <c r="J7" s="25" t="s">
        <v>95</v>
      </c>
    </row>
    <row r="8" spans="8:10" ht="15">
      <c r="H8" s="23" t="s">
        <v>12</v>
      </c>
      <c r="I8" s="24"/>
      <c r="J8" s="23" t="s">
        <v>12</v>
      </c>
    </row>
    <row r="9" spans="8:10" ht="15">
      <c r="H9" s="23" t="s">
        <v>13</v>
      </c>
      <c r="I9" s="24"/>
      <c r="J9" s="23" t="s">
        <v>14</v>
      </c>
    </row>
    <row r="10" spans="1:10" ht="15">
      <c r="A10" s="26" t="s">
        <v>59</v>
      </c>
      <c r="H10" s="23"/>
      <c r="I10" s="24"/>
      <c r="J10" s="23" t="s">
        <v>104</v>
      </c>
    </row>
    <row r="11" spans="1:10" ht="15">
      <c r="A11" s="26" t="s">
        <v>70</v>
      </c>
      <c r="J11" s="21"/>
    </row>
    <row r="12" spans="1:10" ht="15">
      <c r="A12" s="2" t="s">
        <v>15</v>
      </c>
      <c r="H12" s="79">
        <f>37717-1712-234</f>
        <v>35771</v>
      </c>
      <c r="J12" s="27">
        <v>40904</v>
      </c>
    </row>
    <row r="13" spans="1:10" ht="15">
      <c r="A13" s="2" t="s">
        <v>63</v>
      </c>
      <c r="H13" s="79">
        <v>1712</v>
      </c>
      <c r="J13" s="27">
        <v>1712</v>
      </c>
    </row>
    <row r="14" spans="1:10" ht="15">
      <c r="A14" s="28" t="s">
        <v>51</v>
      </c>
      <c r="B14" s="28"/>
      <c r="H14" s="79">
        <v>120264</v>
      </c>
      <c r="J14" s="27">
        <v>122183</v>
      </c>
    </row>
    <row r="15" spans="1:10" ht="15">
      <c r="A15" s="29" t="s">
        <v>98</v>
      </c>
      <c r="H15" s="80">
        <v>234</v>
      </c>
      <c r="J15" s="27">
        <v>241</v>
      </c>
    </row>
    <row r="16" spans="1:10" ht="15">
      <c r="A16" s="2" t="s">
        <v>16</v>
      </c>
      <c r="H16" s="81">
        <v>10847</v>
      </c>
      <c r="I16" s="4"/>
      <c r="J16" s="31">
        <v>11284</v>
      </c>
    </row>
    <row r="17" spans="1:10" ht="15">
      <c r="A17" s="29" t="s">
        <v>64</v>
      </c>
      <c r="H17" s="80">
        <v>0</v>
      </c>
      <c r="J17" s="27">
        <v>35</v>
      </c>
    </row>
    <row r="18" spans="1:10" ht="15">
      <c r="A18" s="29" t="s">
        <v>99</v>
      </c>
      <c r="H18" s="80">
        <v>18</v>
      </c>
      <c r="J18" s="27">
        <v>21</v>
      </c>
    </row>
    <row r="19" spans="8:10" ht="15">
      <c r="H19" s="82">
        <f>SUM(H12:H18)</f>
        <v>168846</v>
      </c>
      <c r="J19" s="30">
        <f>SUM(J12:J18)</f>
        <v>176380</v>
      </c>
    </row>
    <row r="20" spans="1:10" ht="15">
      <c r="A20" s="26" t="s">
        <v>71</v>
      </c>
      <c r="B20" s="28"/>
      <c r="H20" s="80"/>
      <c r="J20" s="21"/>
    </row>
    <row r="21" spans="1:10" ht="15">
      <c r="A21" s="28" t="s">
        <v>65</v>
      </c>
      <c r="C21" s="28"/>
      <c r="H21" s="81">
        <v>30565</v>
      </c>
      <c r="J21" s="31">
        <v>26180</v>
      </c>
    </row>
    <row r="22" spans="1:10" ht="15">
      <c r="A22" s="2" t="s">
        <v>17</v>
      </c>
      <c r="H22" s="81">
        <v>885</v>
      </c>
      <c r="J22" s="31">
        <v>159</v>
      </c>
    </row>
    <row r="23" spans="1:10" ht="15">
      <c r="A23" s="2" t="s">
        <v>66</v>
      </c>
      <c r="B23" s="43"/>
      <c r="H23" s="81">
        <f>119578-9734</f>
        <v>109844</v>
      </c>
      <c r="J23" s="31">
        <v>117739</v>
      </c>
    </row>
    <row r="24" spans="1:10" ht="15">
      <c r="A24" s="2" t="s">
        <v>67</v>
      </c>
      <c r="B24" s="43"/>
      <c r="H24" s="81">
        <f>18682-2263</f>
        <v>16419</v>
      </c>
      <c r="J24" s="31">
        <v>11320</v>
      </c>
    </row>
    <row r="25" spans="1:10" ht="15">
      <c r="A25" s="28" t="s">
        <v>18</v>
      </c>
      <c r="C25" s="28"/>
      <c r="H25" s="81">
        <v>11080</v>
      </c>
      <c r="J25" s="31">
        <v>26715</v>
      </c>
    </row>
    <row r="26" spans="1:10" ht="15">
      <c r="A26" s="28" t="s">
        <v>19</v>
      </c>
      <c r="C26" s="28"/>
      <c r="H26" s="83">
        <v>4471</v>
      </c>
      <c r="J26" s="31">
        <v>3709</v>
      </c>
    </row>
    <row r="27" spans="8:11" ht="15">
      <c r="H27" s="85">
        <f>SUM(H21:H26)</f>
        <v>173264</v>
      </c>
      <c r="J27" s="78">
        <f>SUM(J21:J26)</f>
        <v>185822</v>
      </c>
      <c r="K27" s="4"/>
    </row>
    <row r="28" spans="8:11" ht="15">
      <c r="H28" s="81"/>
      <c r="J28" s="31"/>
      <c r="K28" s="4"/>
    </row>
    <row r="29" spans="1:10" ht="15">
      <c r="A29" s="29" t="s">
        <v>130</v>
      </c>
      <c r="B29" s="28"/>
      <c r="H29" s="80">
        <v>1918</v>
      </c>
      <c r="J29" s="89">
        <v>0</v>
      </c>
    </row>
    <row r="30" spans="8:10" ht="15">
      <c r="H30" s="81"/>
      <c r="J30" s="31"/>
    </row>
    <row r="31" spans="1:10" ht="15.75" thickBot="1">
      <c r="A31" s="26" t="s">
        <v>57</v>
      </c>
      <c r="H31" s="84">
        <f>H19+H27+H29</f>
        <v>344028</v>
      </c>
      <c r="I31" s="4"/>
      <c r="J31" s="47">
        <f>J19+J27</f>
        <v>362202</v>
      </c>
    </row>
    <row r="32" spans="8:10" ht="15">
      <c r="H32" s="81"/>
      <c r="J32" s="31"/>
    </row>
    <row r="33" spans="1:10" ht="15">
      <c r="A33" s="26" t="s">
        <v>58</v>
      </c>
      <c r="H33" s="80"/>
      <c r="J33" s="21"/>
    </row>
    <row r="34" spans="1:10" ht="15">
      <c r="A34" s="26" t="s">
        <v>72</v>
      </c>
      <c r="H34" s="80"/>
      <c r="J34" s="21"/>
    </row>
    <row r="35" spans="1:10" ht="15">
      <c r="A35" s="2" t="s">
        <v>20</v>
      </c>
      <c r="H35" s="79">
        <v>102000</v>
      </c>
      <c r="J35" s="27">
        <v>102000</v>
      </c>
    </row>
    <row r="36" spans="1:10" ht="15">
      <c r="A36" s="2" t="s">
        <v>88</v>
      </c>
      <c r="H36" s="79">
        <v>6655</v>
      </c>
      <c r="J36" s="27">
        <v>5387</v>
      </c>
    </row>
    <row r="37" spans="1:10" ht="15">
      <c r="A37" s="2" t="s">
        <v>77</v>
      </c>
      <c r="H37" s="79">
        <f>-26544-2263-1219</f>
        <v>-30026</v>
      </c>
      <c r="J37" s="27">
        <v>14341</v>
      </c>
    </row>
    <row r="38" spans="1:10" ht="15">
      <c r="A38" s="2"/>
      <c r="H38" s="85">
        <f>SUM(H35:H37)</f>
        <v>78629</v>
      </c>
      <c r="J38" s="78">
        <f>SUM(J35:J37)</f>
        <v>121728</v>
      </c>
    </row>
    <row r="39" spans="1:10" ht="15">
      <c r="A39" s="1" t="s">
        <v>22</v>
      </c>
      <c r="H39" s="79">
        <v>1961</v>
      </c>
      <c r="J39" s="27">
        <v>1914</v>
      </c>
    </row>
    <row r="40" spans="1:10" ht="15">
      <c r="A40" s="26" t="s">
        <v>73</v>
      </c>
      <c r="H40" s="82">
        <f>SUM(H38:H39)</f>
        <v>80590</v>
      </c>
      <c r="J40" s="30">
        <f>SUM(J38:J39)</f>
        <v>123642</v>
      </c>
    </row>
    <row r="41" spans="8:10" ht="15">
      <c r="H41" s="79"/>
      <c r="J41" s="32"/>
    </row>
    <row r="42" spans="1:10" ht="15">
      <c r="A42" s="26" t="s">
        <v>74</v>
      </c>
      <c r="H42" s="79"/>
      <c r="J42" s="32"/>
    </row>
    <row r="43" spans="1:10" ht="15">
      <c r="A43" s="2" t="s">
        <v>100</v>
      </c>
      <c r="H43" s="79">
        <v>130</v>
      </c>
      <c r="J43" s="27">
        <v>1293</v>
      </c>
    </row>
    <row r="44" spans="1:10" ht="15">
      <c r="A44" s="2" t="s">
        <v>101</v>
      </c>
      <c r="H44" s="79">
        <v>0</v>
      </c>
      <c r="J44" s="27">
        <v>13835</v>
      </c>
    </row>
    <row r="45" spans="1:10" ht="15">
      <c r="A45" s="2" t="s">
        <v>128</v>
      </c>
      <c r="H45" s="79">
        <v>54</v>
      </c>
      <c r="J45" s="27">
        <v>0</v>
      </c>
    </row>
    <row r="46" spans="3:10" ht="15">
      <c r="C46" s="28"/>
      <c r="H46" s="82">
        <f>SUM(H43:H45)</f>
        <v>184</v>
      </c>
      <c r="J46" s="30">
        <f>SUM(J43:J44)</f>
        <v>15128</v>
      </c>
    </row>
    <row r="47" spans="1:10" ht="15">
      <c r="A47" s="26" t="s">
        <v>75</v>
      </c>
      <c r="B47" s="28"/>
      <c r="H47" s="80"/>
      <c r="J47" s="21"/>
    </row>
    <row r="48" spans="1:10" ht="15">
      <c r="A48" s="2" t="s">
        <v>102</v>
      </c>
      <c r="H48" s="81">
        <v>32296</v>
      </c>
      <c r="J48" s="31">
        <f>73158-1597-15893</f>
        <v>55668</v>
      </c>
    </row>
    <row r="49" spans="1:10" ht="15">
      <c r="A49" s="2" t="s">
        <v>68</v>
      </c>
      <c r="H49" s="81">
        <v>131107</v>
      </c>
      <c r="J49" s="31">
        <v>104096</v>
      </c>
    </row>
    <row r="50" spans="1:10" ht="15">
      <c r="A50" s="2" t="s">
        <v>69</v>
      </c>
      <c r="H50" s="81">
        <f>50353+1219</f>
        <v>51572</v>
      </c>
      <c r="J50" s="31">
        <v>38135</v>
      </c>
    </row>
    <row r="51" spans="1:10" ht="15">
      <c r="A51" s="2" t="s">
        <v>100</v>
      </c>
      <c r="H51" s="81">
        <v>2522</v>
      </c>
      <c r="J51" s="31">
        <v>1597</v>
      </c>
    </row>
    <row r="52" spans="1:10" ht="15">
      <c r="A52" s="2" t="s">
        <v>103</v>
      </c>
      <c r="H52" s="81">
        <v>36661</v>
      </c>
      <c r="J52" s="31">
        <v>15893</v>
      </c>
    </row>
    <row r="53" spans="1:10" ht="15">
      <c r="A53" s="2" t="s">
        <v>48</v>
      </c>
      <c r="H53" s="81">
        <v>9096</v>
      </c>
      <c r="J53" s="31">
        <v>8043</v>
      </c>
    </row>
    <row r="54" spans="8:10" ht="15">
      <c r="H54" s="82">
        <f>SUM(H48:H53)</f>
        <v>263254</v>
      </c>
      <c r="J54" s="30">
        <f>SUM(J48:J53)</f>
        <v>223432</v>
      </c>
    </row>
    <row r="55" spans="8:10" ht="15">
      <c r="H55" s="83"/>
      <c r="J55" s="45"/>
    </row>
    <row r="56" spans="1:10" ht="15">
      <c r="A56" s="26" t="s">
        <v>76</v>
      </c>
      <c r="H56" s="83">
        <f>H46+H54</f>
        <v>263438</v>
      </c>
      <c r="J56" s="45">
        <f>J46+J54</f>
        <v>238560</v>
      </c>
    </row>
    <row r="57" spans="8:10" ht="15">
      <c r="H57" s="81"/>
      <c r="J57" s="31"/>
    </row>
    <row r="58" spans="1:10" ht="15.75" thickBot="1">
      <c r="A58" s="26" t="s">
        <v>60</v>
      </c>
      <c r="H58" s="84">
        <f>H56+H40</f>
        <v>344028</v>
      </c>
      <c r="J58" s="47">
        <f>J56+J40</f>
        <v>362202</v>
      </c>
    </row>
    <row r="59" spans="8:10" ht="15">
      <c r="H59" s="81">
        <f>H31-H58</f>
        <v>0</v>
      </c>
      <c r="J59" s="31">
        <f>J31-J58</f>
        <v>0</v>
      </c>
    </row>
    <row r="60" spans="1:10" ht="15">
      <c r="A60" s="96" t="s">
        <v>44</v>
      </c>
      <c r="B60" s="96"/>
      <c r="C60" s="96"/>
      <c r="D60" s="96"/>
      <c r="E60" s="96"/>
      <c r="F60" s="96"/>
      <c r="G60" s="96"/>
      <c r="H60" s="96"/>
      <c r="I60" s="96"/>
      <c r="J60" s="96"/>
    </row>
    <row r="61" spans="1:10" ht="15">
      <c r="A61" s="96" t="s">
        <v>96</v>
      </c>
      <c r="B61" s="96"/>
      <c r="C61" s="96"/>
      <c r="D61" s="96"/>
      <c r="E61" s="96"/>
      <c r="F61" s="96"/>
      <c r="G61" s="96"/>
      <c r="H61" s="96"/>
      <c r="I61" s="96"/>
      <c r="J61" s="96"/>
    </row>
    <row r="62" spans="1:10" ht="15">
      <c r="A62" s="93" t="s">
        <v>45</v>
      </c>
      <c r="B62" s="93"/>
      <c r="C62" s="93"/>
      <c r="D62" s="93"/>
      <c r="E62" s="93"/>
      <c r="F62" s="93"/>
      <c r="G62" s="93"/>
      <c r="H62" s="93"/>
      <c r="I62" s="93"/>
      <c r="J62" s="93"/>
    </row>
  </sheetData>
  <mergeCells count="4">
    <mergeCell ref="A60:J60"/>
    <mergeCell ref="A61:J61"/>
    <mergeCell ref="A62:J62"/>
    <mergeCell ref="A7:C7"/>
  </mergeCells>
  <printOptions horizontalCentered="1"/>
  <pageMargins left="0" right="0" top="0.35" bottom="0" header="0" footer="0"/>
  <pageSetup firstPageNumber="2" useFirstPageNumber="1" fitToHeight="1" fitToWidth="1" horizontalDpi="300" verticalDpi="300" orientation="portrait" paperSize="9" scale="9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="90" zoomScaleNormal="90" workbookViewId="0" topLeftCell="A10">
      <selection activeCell="O23" sqref="O23"/>
    </sheetView>
  </sheetViews>
  <sheetFormatPr defaultColWidth="9.140625" defaultRowHeight="12.75"/>
  <cols>
    <col min="1" max="3" width="8.8515625" style="2" customWidth="1"/>
    <col min="4" max="4" width="1.7109375" style="2" customWidth="1"/>
    <col min="5" max="5" width="10.7109375" style="2" customWidth="1"/>
    <col min="6" max="6" width="2.140625" style="2" customWidth="1"/>
    <col min="7" max="7" width="11.7109375" style="2" customWidth="1"/>
    <col min="8" max="8" width="2.00390625" style="2" customWidth="1"/>
    <col min="9" max="9" width="11.7109375" style="2" customWidth="1"/>
    <col min="10" max="10" width="2.00390625" style="20" customWidth="1"/>
    <col min="11" max="11" width="10.421875" style="20" customWidth="1"/>
    <col min="12" max="12" width="2.00390625" style="20" customWidth="1"/>
    <col min="13" max="13" width="10.28125" style="20" customWidth="1"/>
    <col min="14" max="14" width="2.00390625" style="20" customWidth="1"/>
    <col min="15" max="15" width="11.7109375" style="20" customWidth="1"/>
    <col min="16" max="18" width="8.8515625" style="20" customWidth="1"/>
    <col min="19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2" t="s">
        <v>24</v>
      </c>
    </row>
    <row r="5" ht="15">
      <c r="A5" s="2" t="str">
        <f>' PL'!A5</f>
        <v>For the quarter ended 31 December 2007</v>
      </c>
    </row>
    <row r="7" ht="15">
      <c r="A7" s="1" t="s">
        <v>2</v>
      </c>
    </row>
    <row r="10" spans="5:16" ht="15">
      <c r="E10" s="24"/>
      <c r="F10" s="24"/>
      <c r="G10" s="24"/>
      <c r="H10" s="24"/>
      <c r="I10" s="24"/>
      <c r="J10" s="49"/>
      <c r="K10" s="49"/>
      <c r="L10" s="49"/>
      <c r="M10" s="49"/>
      <c r="N10" s="49"/>
      <c r="O10" s="49"/>
      <c r="P10" s="49"/>
    </row>
    <row r="11" spans="5:16" ht="15">
      <c r="E11" s="24"/>
      <c r="F11" s="24"/>
      <c r="G11" s="24"/>
      <c r="H11" s="24"/>
      <c r="I11" s="24"/>
      <c r="J11" s="49"/>
      <c r="K11" s="49"/>
      <c r="L11" s="49"/>
      <c r="M11" s="2"/>
      <c r="N11" s="23"/>
      <c r="O11" s="2"/>
      <c r="P11" s="49"/>
    </row>
    <row r="12" spans="5:16" ht="15">
      <c r="E12" s="99" t="s">
        <v>89</v>
      </c>
      <c r="F12" s="99"/>
      <c r="G12" s="99"/>
      <c r="H12" s="99"/>
      <c r="I12" s="99"/>
      <c r="J12" s="99"/>
      <c r="K12" s="99"/>
      <c r="L12" s="49"/>
      <c r="M12" s="2"/>
      <c r="N12" s="23"/>
      <c r="O12" s="2"/>
      <c r="P12" s="49"/>
    </row>
    <row r="13" spans="5:16" ht="15">
      <c r="E13" s="24"/>
      <c r="F13" s="24"/>
      <c r="G13" s="24"/>
      <c r="H13" s="24"/>
      <c r="I13" s="24"/>
      <c r="J13" s="49"/>
      <c r="K13" s="49"/>
      <c r="L13" s="49"/>
      <c r="M13" s="49"/>
      <c r="N13" s="49"/>
      <c r="O13" s="49"/>
      <c r="P13" s="49"/>
    </row>
    <row r="14" spans="5:16" ht="15">
      <c r="E14" s="24"/>
      <c r="F14" s="24"/>
      <c r="G14" s="50" t="s">
        <v>84</v>
      </c>
      <c r="H14" s="24"/>
      <c r="I14" s="50" t="s">
        <v>83</v>
      </c>
      <c r="J14" s="49"/>
      <c r="K14" s="49"/>
      <c r="L14" s="49"/>
      <c r="M14" s="49"/>
      <c r="N14" s="49"/>
      <c r="O14" s="49"/>
      <c r="P14" s="49"/>
    </row>
    <row r="15" spans="5:16" ht="15">
      <c r="E15" s="48" t="s">
        <v>25</v>
      </c>
      <c r="F15" s="24"/>
      <c r="G15" s="48" t="s">
        <v>81</v>
      </c>
      <c r="H15" s="48"/>
      <c r="I15" s="48" t="s">
        <v>26</v>
      </c>
      <c r="J15" s="23"/>
      <c r="K15" s="23"/>
      <c r="L15" s="23"/>
      <c r="M15" s="23" t="s">
        <v>85</v>
      </c>
      <c r="N15" s="49"/>
      <c r="O15" s="23" t="s">
        <v>28</v>
      </c>
      <c r="P15" s="49"/>
    </row>
    <row r="16" spans="4:16" ht="15">
      <c r="D16" s="4"/>
      <c r="E16" s="57" t="s">
        <v>27</v>
      </c>
      <c r="F16" s="55"/>
      <c r="G16" s="57" t="s">
        <v>21</v>
      </c>
      <c r="H16" s="54"/>
      <c r="I16" s="57" t="s">
        <v>82</v>
      </c>
      <c r="J16" s="56"/>
      <c r="K16" s="58" t="s">
        <v>28</v>
      </c>
      <c r="L16" s="23"/>
      <c r="M16" s="59" t="s">
        <v>86</v>
      </c>
      <c r="N16" s="49"/>
      <c r="O16" s="59" t="s">
        <v>87</v>
      </c>
      <c r="P16" s="49"/>
    </row>
    <row r="17" spans="5:16" ht="15">
      <c r="E17" s="48" t="s">
        <v>29</v>
      </c>
      <c r="F17" s="24"/>
      <c r="G17" s="48" t="s">
        <v>29</v>
      </c>
      <c r="H17" s="24"/>
      <c r="I17" s="48" t="s">
        <v>29</v>
      </c>
      <c r="J17" s="49"/>
      <c r="K17" s="23" t="s">
        <v>29</v>
      </c>
      <c r="L17" s="49"/>
      <c r="M17" s="23" t="s">
        <v>29</v>
      </c>
      <c r="N17" s="49"/>
      <c r="O17" s="23" t="s">
        <v>29</v>
      </c>
      <c r="P17" s="49"/>
    </row>
    <row r="18" spans="5:18" s="24" customFormat="1" ht="12.75">
      <c r="E18" s="60"/>
      <c r="J18" s="49"/>
      <c r="K18" s="49"/>
      <c r="L18" s="49"/>
      <c r="M18" s="49"/>
      <c r="N18" s="49"/>
      <c r="O18" s="49"/>
      <c r="P18" s="49"/>
      <c r="Q18" s="49"/>
      <c r="R18" s="49"/>
    </row>
    <row r="19" spans="1:18" s="24" customFormat="1" ht="12.75">
      <c r="A19" s="42" t="s">
        <v>97</v>
      </c>
      <c r="E19" s="61">
        <v>102000</v>
      </c>
      <c r="F19" s="61"/>
      <c r="G19" s="61">
        <v>5387</v>
      </c>
      <c r="H19" s="61"/>
      <c r="I19" s="61">
        <v>14341</v>
      </c>
      <c r="J19" s="62"/>
      <c r="K19" s="62">
        <f>SUM(E19:J19)</f>
        <v>121728</v>
      </c>
      <c r="L19" s="62"/>
      <c r="M19" s="49">
        <v>1914</v>
      </c>
      <c r="N19" s="49"/>
      <c r="O19" s="49">
        <f>SUM(K19:N19)</f>
        <v>123642</v>
      </c>
      <c r="P19" s="49"/>
      <c r="Q19" s="49"/>
      <c r="R19" s="49"/>
    </row>
    <row r="20" spans="5:18" s="24" customFormat="1" ht="12.75">
      <c r="E20" s="61"/>
      <c r="F20" s="61"/>
      <c r="G20" s="61"/>
      <c r="H20" s="61"/>
      <c r="I20" s="61"/>
      <c r="J20" s="62"/>
      <c r="K20" s="62"/>
      <c r="L20" s="62"/>
      <c r="M20" s="49"/>
      <c r="N20" s="49"/>
      <c r="O20" s="49"/>
      <c r="P20" s="49"/>
      <c r="Q20" s="49"/>
      <c r="R20" s="49"/>
    </row>
    <row r="21" spans="1:18" s="24" customFormat="1" ht="12.75">
      <c r="A21" s="24" t="s">
        <v>105</v>
      </c>
      <c r="E21" s="61">
        <v>0</v>
      </c>
      <c r="F21" s="61"/>
      <c r="G21" s="61">
        <v>0</v>
      </c>
      <c r="H21" s="61"/>
      <c r="I21" s="61">
        <v>0</v>
      </c>
      <c r="J21" s="62"/>
      <c r="K21" s="61">
        <f>SUM(E21:J21)</f>
        <v>0</v>
      </c>
      <c r="L21" s="62"/>
      <c r="M21" s="49">
        <v>101</v>
      </c>
      <c r="N21" s="49"/>
      <c r="O21" s="66">
        <f>SUM(K21:N21)</f>
        <v>101</v>
      </c>
      <c r="P21" s="49"/>
      <c r="Q21" s="49"/>
      <c r="R21" s="49"/>
    </row>
    <row r="22" spans="5:18" s="24" customFormat="1" ht="12.75">
      <c r="E22" s="61"/>
      <c r="F22" s="61"/>
      <c r="G22" s="61"/>
      <c r="H22" s="61"/>
      <c r="I22" s="61"/>
      <c r="J22" s="62"/>
      <c r="K22" s="62"/>
      <c r="L22" s="62"/>
      <c r="M22" s="49"/>
      <c r="N22" s="49"/>
      <c r="O22" s="49"/>
      <c r="P22" s="49"/>
      <c r="Q22" s="49"/>
      <c r="R22" s="49"/>
    </row>
    <row r="23" spans="1:18" s="24" customFormat="1" ht="12.75">
      <c r="A23" s="63" t="s">
        <v>78</v>
      </c>
      <c r="E23" s="61">
        <v>0</v>
      </c>
      <c r="F23" s="61"/>
      <c r="G23" s="61">
        <v>0</v>
      </c>
      <c r="H23" s="61"/>
      <c r="I23" s="61">
        <f>-I19+I28</f>
        <v>-44367</v>
      </c>
      <c r="J23" s="62"/>
      <c r="K23" s="61">
        <f>SUM(E23:J23)</f>
        <v>-44367</v>
      </c>
      <c r="L23" s="74"/>
      <c r="M23" s="66">
        <v>-54</v>
      </c>
      <c r="N23" s="75"/>
      <c r="O23" s="66">
        <f>SUM(K23:N23)</f>
        <v>-44421</v>
      </c>
      <c r="P23" s="49"/>
      <c r="Q23" s="49"/>
      <c r="R23" s="49"/>
    </row>
    <row r="24" spans="1:18" s="24" customFormat="1" ht="12.75">
      <c r="A24" s="63"/>
      <c r="E24" s="61"/>
      <c r="F24" s="61"/>
      <c r="G24" s="61"/>
      <c r="H24" s="61"/>
      <c r="I24" s="61"/>
      <c r="J24" s="62"/>
      <c r="K24" s="74"/>
      <c r="L24" s="62"/>
      <c r="M24" s="49"/>
      <c r="N24" s="49"/>
      <c r="O24" s="75"/>
      <c r="P24" s="49"/>
      <c r="Q24" s="49"/>
      <c r="R24" s="49"/>
    </row>
    <row r="25" spans="1:18" s="24" customFormat="1" ht="12.75">
      <c r="A25" s="64" t="s">
        <v>79</v>
      </c>
      <c r="B25" s="65"/>
      <c r="E25" s="61">
        <v>0</v>
      </c>
      <c r="F25" s="66"/>
      <c r="G25" s="66">
        <f>' BS'!H36-' BS'!J36</f>
        <v>1268</v>
      </c>
      <c r="H25" s="66"/>
      <c r="I25" s="61">
        <v>0</v>
      </c>
      <c r="J25" s="49"/>
      <c r="K25" s="74">
        <f>SUM(E25:J25)</f>
        <v>1268</v>
      </c>
      <c r="L25" s="49"/>
      <c r="M25" s="61">
        <v>0</v>
      </c>
      <c r="N25" s="49"/>
      <c r="O25" s="75">
        <f>SUM(K25:N25)</f>
        <v>1268</v>
      </c>
      <c r="P25" s="49"/>
      <c r="Q25" s="49"/>
      <c r="R25" s="49"/>
    </row>
    <row r="26" spans="1:18" s="24" customFormat="1" ht="12.75">
      <c r="A26" s="64"/>
      <c r="B26" s="65"/>
      <c r="E26" s="61"/>
      <c r="F26" s="66"/>
      <c r="G26" s="66"/>
      <c r="H26" s="66"/>
      <c r="I26" s="61"/>
      <c r="J26" s="49"/>
      <c r="K26" s="62"/>
      <c r="L26" s="49"/>
      <c r="M26" s="49"/>
      <c r="N26" s="49"/>
      <c r="O26" s="49"/>
      <c r="P26" s="49"/>
      <c r="Q26" s="49"/>
      <c r="R26" s="49"/>
    </row>
    <row r="27" spans="1:18" s="24" customFormat="1" ht="12.75">
      <c r="A27" s="67"/>
      <c r="E27" s="61"/>
      <c r="F27" s="66"/>
      <c r="G27" s="66"/>
      <c r="H27" s="66"/>
      <c r="I27" s="61"/>
      <c r="J27" s="49"/>
      <c r="K27" s="62"/>
      <c r="L27" s="49"/>
      <c r="M27" s="49"/>
      <c r="N27" s="49"/>
      <c r="O27" s="49"/>
      <c r="P27" s="49"/>
      <c r="Q27" s="49"/>
      <c r="R27" s="49"/>
    </row>
    <row r="28" spans="1:18" s="24" customFormat="1" ht="13.5" thickBot="1">
      <c r="A28" s="42" t="s">
        <v>121</v>
      </c>
      <c r="E28" s="68">
        <f>SUM(E19:E27)</f>
        <v>102000</v>
      </c>
      <c r="F28" s="66"/>
      <c r="G28" s="68">
        <f>SUM(G19:G27)</f>
        <v>6655</v>
      </c>
      <c r="H28" s="66"/>
      <c r="I28" s="68">
        <v>-30026</v>
      </c>
      <c r="J28" s="49"/>
      <c r="K28" s="69">
        <f>SUM(K19:K27)</f>
        <v>78629</v>
      </c>
      <c r="L28" s="49"/>
      <c r="M28" s="77">
        <f>SUM(M19:M27)</f>
        <v>1961</v>
      </c>
      <c r="N28" s="49"/>
      <c r="O28" s="69">
        <f>SUM(O19:O27)</f>
        <v>80590</v>
      </c>
      <c r="P28" s="49"/>
      <c r="Q28" s="49"/>
      <c r="R28" s="49"/>
    </row>
    <row r="29" spans="5:18" s="24" customFormat="1" ht="13.5" thickTop="1">
      <c r="E29" s="66"/>
      <c r="F29" s="66"/>
      <c r="G29" s="66"/>
      <c r="H29" s="66"/>
      <c r="I29" s="66"/>
      <c r="J29" s="49"/>
      <c r="K29" s="49"/>
      <c r="L29" s="49"/>
      <c r="M29" s="49"/>
      <c r="N29" s="49"/>
      <c r="O29" s="49"/>
      <c r="P29" s="49"/>
      <c r="Q29" s="49"/>
      <c r="R29" s="49"/>
    </row>
    <row r="30" spans="5:18" s="24" customFormat="1" ht="12.75">
      <c r="E30" s="60"/>
      <c r="J30" s="49"/>
      <c r="K30" s="49"/>
      <c r="L30" s="49"/>
      <c r="M30" s="49"/>
      <c r="N30" s="49"/>
      <c r="O30" s="49"/>
      <c r="P30" s="49"/>
      <c r="Q30" s="49"/>
      <c r="R30" s="49"/>
    </row>
    <row r="31" spans="5:18" s="24" customFormat="1" ht="12.75">
      <c r="E31" s="60"/>
      <c r="J31" s="49"/>
      <c r="K31" s="49"/>
      <c r="L31" s="49"/>
      <c r="M31" s="49"/>
      <c r="N31" s="49"/>
      <c r="O31" s="49"/>
      <c r="P31" s="49"/>
      <c r="Q31" s="49"/>
      <c r="R31" s="49"/>
    </row>
    <row r="32" spans="5:18" s="24" customFormat="1" ht="12.75">
      <c r="E32" s="60"/>
      <c r="J32" s="49"/>
      <c r="K32" s="49"/>
      <c r="L32" s="49"/>
      <c r="M32" s="49"/>
      <c r="N32" s="49"/>
      <c r="O32" s="49"/>
      <c r="P32" s="49"/>
      <c r="Q32" s="49"/>
      <c r="R32" s="49"/>
    </row>
    <row r="33" spans="5:16" ht="15">
      <c r="E33" s="24"/>
      <c r="F33" s="24"/>
      <c r="G33" s="24"/>
      <c r="H33" s="24"/>
      <c r="I33" s="24"/>
      <c r="J33" s="49"/>
      <c r="K33" s="49"/>
      <c r="L33" s="49"/>
      <c r="M33" s="2"/>
      <c r="N33" s="23"/>
      <c r="O33" s="2"/>
      <c r="P33" s="49"/>
    </row>
    <row r="34" spans="5:16" ht="15">
      <c r="E34" s="99" t="s">
        <v>89</v>
      </c>
      <c r="F34" s="99"/>
      <c r="G34" s="99"/>
      <c r="H34" s="99"/>
      <c r="I34" s="99"/>
      <c r="J34" s="99"/>
      <c r="K34" s="99"/>
      <c r="L34" s="49"/>
      <c r="M34" s="2"/>
      <c r="N34" s="23"/>
      <c r="O34" s="2"/>
      <c r="P34" s="49"/>
    </row>
    <row r="35" spans="5:16" ht="15">
      <c r="E35" s="24"/>
      <c r="F35" s="24"/>
      <c r="G35" s="24"/>
      <c r="H35" s="24"/>
      <c r="I35" s="24"/>
      <c r="J35" s="49"/>
      <c r="K35" s="49"/>
      <c r="L35" s="49"/>
      <c r="M35" s="49"/>
      <c r="N35" s="49"/>
      <c r="O35" s="49"/>
      <c r="P35" s="49"/>
    </row>
    <row r="36" spans="5:16" ht="15">
      <c r="E36" s="24"/>
      <c r="F36" s="24"/>
      <c r="G36" s="50" t="s">
        <v>84</v>
      </c>
      <c r="H36" s="24"/>
      <c r="I36" s="50" t="s">
        <v>83</v>
      </c>
      <c r="J36" s="49"/>
      <c r="K36" s="49"/>
      <c r="L36" s="49"/>
      <c r="M36" s="49"/>
      <c r="N36" s="49"/>
      <c r="O36" s="49"/>
      <c r="P36" s="49"/>
    </row>
    <row r="37" spans="5:16" ht="15">
      <c r="E37" s="48" t="s">
        <v>25</v>
      </c>
      <c r="F37" s="24"/>
      <c r="G37" s="48" t="s">
        <v>81</v>
      </c>
      <c r="H37" s="48"/>
      <c r="I37" s="48" t="s">
        <v>26</v>
      </c>
      <c r="J37" s="23"/>
      <c r="K37" s="23"/>
      <c r="L37" s="23"/>
      <c r="M37" s="23" t="s">
        <v>85</v>
      </c>
      <c r="N37" s="49"/>
      <c r="O37" s="23" t="s">
        <v>28</v>
      </c>
      <c r="P37" s="49"/>
    </row>
    <row r="38" spans="4:16" ht="15">
      <c r="D38" s="4"/>
      <c r="E38" s="57" t="s">
        <v>27</v>
      </c>
      <c r="F38" s="55"/>
      <c r="G38" s="57" t="s">
        <v>21</v>
      </c>
      <c r="H38" s="54"/>
      <c r="I38" s="57" t="s">
        <v>82</v>
      </c>
      <c r="J38" s="56"/>
      <c r="K38" s="58" t="s">
        <v>28</v>
      </c>
      <c r="L38" s="23"/>
      <c r="M38" s="59" t="s">
        <v>86</v>
      </c>
      <c r="N38" s="49"/>
      <c r="O38" s="59" t="s">
        <v>87</v>
      </c>
      <c r="P38" s="49"/>
    </row>
    <row r="39" spans="5:16" ht="15">
      <c r="E39" s="48" t="s">
        <v>29</v>
      </c>
      <c r="F39" s="24"/>
      <c r="G39" s="48" t="s">
        <v>29</v>
      </c>
      <c r="H39" s="24"/>
      <c r="I39" s="48" t="s">
        <v>29</v>
      </c>
      <c r="J39" s="49"/>
      <c r="K39" s="23" t="s">
        <v>29</v>
      </c>
      <c r="L39" s="49"/>
      <c r="M39" s="23" t="s">
        <v>29</v>
      </c>
      <c r="N39" s="49"/>
      <c r="O39" s="23" t="s">
        <v>29</v>
      </c>
      <c r="P39" s="49"/>
    </row>
    <row r="40" spans="5:18" s="24" customFormat="1" ht="12.75">
      <c r="E40" s="60"/>
      <c r="J40" s="49"/>
      <c r="K40" s="49"/>
      <c r="L40" s="49"/>
      <c r="M40" s="49"/>
      <c r="N40" s="49"/>
      <c r="O40" s="49"/>
      <c r="P40" s="49"/>
      <c r="Q40" s="49"/>
      <c r="R40" s="49"/>
    </row>
    <row r="41" spans="5:18" s="24" customFormat="1" ht="12.75">
      <c r="E41" s="60"/>
      <c r="J41" s="49"/>
      <c r="K41" s="49"/>
      <c r="L41" s="49"/>
      <c r="M41" s="49"/>
      <c r="N41" s="49"/>
      <c r="O41" s="49"/>
      <c r="P41" s="49"/>
      <c r="Q41" s="49"/>
      <c r="R41" s="49"/>
    </row>
    <row r="42" spans="1:18" s="24" customFormat="1" ht="12.75">
      <c r="A42" s="42" t="s">
        <v>80</v>
      </c>
      <c r="J42" s="49"/>
      <c r="K42" s="49"/>
      <c r="L42" s="49"/>
      <c r="M42" s="49"/>
      <c r="N42" s="49"/>
      <c r="O42" s="49"/>
      <c r="P42" s="49"/>
      <c r="Q42" s="49"/>
      <c r="R42" s="49"/>
    </row>
    <row r="43" spans="1:18" s="24" customFormat="1" ht="12.75">
      <c r="A43" s="24" t="s">
        <v>110</v>
      </c>
      <c r="E43" s="61">
        <v>102000</v>
      </c>
      <c r="F43" s="61"/>
      <c r="G43" s="61">
        <v>5514</v>
      </c>
      <c r="H43" s="61"/>
      <c r="I43" s="61">
        <v>49206</v>
      </c>
      <c r="J43" s="62"/>
      <c r="K43" s="62">
        <v>156720</v>
      </c>
      <c r="L43" s="62"/>
      <c r="M43" s="49">
        <v>1961</v>
      </c>
      <c r="N43" s="49"/>
      <c r="O43" s="49">
        <v>158681</v>
      </c>
      <c r="P43" s="49"/>
      <c r="Q43" s="49"/>
      <c r="R43" s="49"/>
    </row>
    <row r="44" spans="1:18" s="24" customFormat="1" ht="12.75">
      <c r="A44" s="24" t="s">
        <v>111</v>
      </c>
      <c r="E44" s="87">
        <v>0</v>
      </c>
      <c r="F44" s="61"/>
      <c r="G44" s="87">
        <v>-236</v>
      </c>
      <c r="H44" s="61"/>
      <c r="I44" s="87">
        <v>236</v>
      </c>
      <c r="J44" s="62"/>
      <c r="K44" s="87">
        <v>0</v>
      </c>
      <c r="L44" s="62"/>
      <c r="M44" s="87">
        <v>0</v>
      </c>
      <c r="N44" s="49"/>
      <c r="O44" s="87">
        <v>0</v>
      </c>
      <c r="P44" s="49"/>
      <c r="Q44" s="49"/>
      <c r="R44" s="49"/>
    </row>
    <row r="45" spans="5:18" s="24" customFormat="1" ht="12.75">
      <c r="E45" s="61">
        <f>SUM(E43:E44)</f>
        <v>102000</v>
      </c>
      <c r="F45" s="61"/>
      <c r="G45" s="61">
        <f>SUM(G43:G44)</f>
        <v>5278</v>
      </c>
      <c r="H45" s="61"/>
      <c r="I45" s="61">
        <f>SUM(I43:I44)</f>
        <v>49442</v>
      </c>
      <c r="J45" s="62"/>
      <c r="K45" s="62">
        <f>SUM(K43:K44)</f>
        <v>156720</v>
      </c>
      <c r="L45" s="62"/>
      <c r="M45" s="49">
        <f>SUM(M43:M44)</f>
        <v>1961</v>
      </c>
      <c r="N45" s="49"/>
      <c r="O45" s="49">
        <f>SUM(O43:O44)</f>
        <v>158681</v>
      </c>
      <c r="P45" s="49"/>
      <c r="Q45" s="49"/>
      <c r="R45" s="49"/>
    </row>
    <row r="46" spans="5:18" s="24" customFormat="1" ht="12.75">
      <c r="E46" s="61"/>
      <c r="F46" s="61"/>
      <c r="G46" s="61"/>
      <c r="H46" s="61"/>
      <c r="I46" s="61"/>
      <c r="J46" s="62"/>
      <c r="K46" s="62"/>
      <c r="L46" s="62"/>
      <c r="M46" s="49"/>
      <c r="N46" s="49"/>
      <c r="O46" s="49"/>
      <c r="P46" s="49"/>
      <c r="Q46" s="49"/>
      <c r="R46" s="49"/>
    </row>
    <row r="47" spans="1:18" s="24" customFormat="1" ht="12.75">
      <c r="A47" s="63" t="s">
        <v>78</v>
      </c>
      <c r="E47" s="61">
        <v>0</v>
      </c>
      <c r="F47" s="61"/>
      <c r="G47" s="61">
        <v>0</v>
      </c>
      <c r="H47" s="61"/>
      <c r="I47" s="61">
        <v>-35101</v>
      </c>
      <c r="J47" s="62"/>
      <c r="K47" s="74">
        <v>-35101</v>
      </c>
      <c r="L47" s="74"/>
      <c r="M47" s="75">
        <v>-47</v>
      </c>
      <c r="N47" s="75"/>
      <c r="O47" s="75">
        <f>K47+M47</f>
        <v>-35148</v>
      </c>
      <c r="P47" s="49"/>
      <c r="Q47" s="49"/>
      <c r="R47" s="49"/>
    </row>
    <row r="48" spans="1:18" s="24" customFormat="1" ht="12.75">
      <c r="A48" s="63"/>
      <c r="E48" s="61"/>
      <c r="F48" s="61"/>
      <c r="G48" s="61"/>
      <c r="H48" s="61"/>
      <c r="I48" s="61"/>
      <c r="J48" s="62"/>
      <c r="K48" s="74"/>
      <c r="L48" s="74"/>
      <c r="M48" s="75"/>
      <c r="N48" s="75"/>
      <c r="O48" s="75"/>
      <c r="P48" s="49"/>
      <c r="Q48" s="49"/>
      <c r="R48" s="49"/>
    </row>
    <row r="49" spans="1:18" s="24" customFormat="1" ht="12.75">
      <c r="A49" s="64" t="s">
        <v>79</v>
      </c>
      <c r="E49" s="61">
        <v>0</v>
      </c>
      <c r="F49" s="61"/>
      <c r="G49" s="61">
        <v>109</v>
      </c>
      <c r="H49" s="61"/>
      <c r="I49" s="61"/>
      <c r="J49" s="62"/>
      <c r="K49" s="74"/>
      <c r="L49" s="74"/>
      <c r="M49" s="75"/>
      <c r="N49" s="75"/>
      <c r="O49" s="75">
        <v>109</v>
      </c>
      <c r="P49" s="49"/>
      <c r="Q49" s="49"/>
      <c r="R49" s="49"/>
    </row>
    <row r="50" spans="1:18" s="24" customFormat="1" ht="12.75">
      <c r="A50" s="67"/>
      <c r="E50" s="61"/>
      <c r="F50" s="66"/>
      <c r="G50" s="66"/>
      <c r="H50" s="66"/>
      <c r="I50" s="61"/>
      <c r="J50" s="49"/>
      <c r="K50" s="62"/>
      <c r="L50" s="49"/>
      <c r="M50" s="49"/>
      <c r="N50" s="49"/>
      <c r="O50" s="49"/>
      <c r="P50" s="49"/>
      <c r="Q50" s="49"/>
      <c r="R50" s="49"/>
    </row>
    <row r="51" spans="1:18" s="24" customFormat="1" ht="13.5" thickBot="1">
      <c r="A51" s="42" t="s">
        <v>122</v>
      </c>
      <c r="E51" s="68">
        <f>SUM(E45:E50)</f>
        <v>102000</v>
      </c>
      <c r="F51" s="66"/>
      <c r="G51" s="68">
        <f>SUM(G45:G50)</f>
        <v>5387</v>
      </c>
      <c r="H51" s="66"/>
      <c r="I51" s="68">
        <f>SUM(I45:I50)</f>
        <v>14341</v>
      </c>
      <c r="J51" s="49"/>
      <c r="K51" s="68">
        <f>SUM(E51:I51)</f>
        <v>121728</v>
      </c>
      <c r="L51" s="49"/>
      <c r="M51" s="68">
        <f>SUM(M45:M50)</f>
        <v>1914</v>
      </c>
      <c r="N51" s="49"/>
      <c r="O51" s="68">
        <f>SUM(O45:O50)</f>
        <v>123642</v>
      </c>
      <c r="P51" s="49"/>
      <c r="Q51" s="49"/>
      <c r="R51" s="49"/>
    </row>
    <row r="52" spans="5:18" s="24" customFormat="1" ht="13.5" thickTop="1">
      <c r="E52" s="60"/>
      <c r="J52" s="49"/>
      <c r="K52" s="49"/>
      <c r="L52" s="49"/>
      <c r="M52" s="49"/>
      <c r="N52" s="49"/>
      <c r="O52" s="49"/>
      <c r="P52" s="49"/>
      <c r="Q52" s="49"/>
      <c r="R52" s="49"/>
    </row>
    <row r="53" spans="5:18" s="24" customFormat="1" ht="12.75">
      <c r="E53" s="60"/>
      <c r="J53" s="49"/>
      <c r="K53" s="49"/>
      <c r="L53" s="49"/>
      <c r="M53" s="49"/>
      <c r="N53" s="49"/>
      <c r="O53" s="49"/>
      <c r="P53" s="49"/>
      <c r="Q53" s="49"/>
      <c r="R53" s="49"/>
    </row>
    <row r="55" spans="1:9" ht="15">
      <c r="A55" s="33"/>
      <c r="E55" s="34"/>
      <c r="F55" s="34"/>
      <c r="G55" s="34"/>
      <c r="H55" s="34"/>
      <c r="I55" s="34"/>
    </row>
    <row r="56" spans="5:9" ht="15">
      <c r="E56" s="34"/>
      <c r="F56" s="34"/>
      <c r="G56" s="34"/>
      <c r="H56" s="34"/>
      <c r="I56" s="34"/>
    </row>
    <row r="57" spans="1:15" ht="15">
      <c r="A57" s="96" t="s">
        <v>46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</row>
    <row r="58" spans="1:15" ht="15">
      <c r="A58" s="96" t="s">
        <v>112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1:15" ht="15">
      <c r="A59" s="93" t="s">
        <v>47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</row>
    <row r="60" spans="5:9" ht="15">
      <c r="E60" s="34"/>
      <c r="F60" s="34"/>
      <c r="G60" s="34"/>
      <c r="H60" s="34"/>
      <c r="I60" s="34"/>
    </row>
    <row r="61" spans="5:9" ht="15">
      <c r="E61" s="34"/>
      <c r="F61" s="34"/>
      <c r="G61" s="34"/>
      <c r="H61" s="34"/>
      <c r="I61" s="34"/>
    </row>
    <row r="62" spans="5:9" ht="15">
      <c r="E62" s="34"/>
      <c r="F62" s="34"/>
      <c r="G62" s="34"/>
      <c r="H62" s="34"/>
      <c r="I62" s="34"/>
    </row>
    <row r="63" spans="5:9" ht="15">
      <c r="E63" s="34"/>
      <c r="F63" s="34"/>
      <c r="G63" s="34"/>
      <c r="H63" s="34"/>
      <c r="I63" s="34"/>
    </row>
    <row r="64" spans="5:9" ht="15">
      <c r="E64" s="34"/>
      <c r="F64" s="34"/>
      <c r="G64" s="34"/>
      <c r="H64" s="34"/>
      <c r="I64" s="34"/>
    </row>
    <row r="65" spans="5:9" ht="15">
      <c r="E65" s="34"/>
      <c r="F65" s="34"/>
      <c r="G65" s="34"/>
      <c r="H65" s="34"/>
      <c r="I65" s="34"/>
    </row>
  </sheetData>
  <mergeCells count="5">
    <mergeCell ref="A59:O59"/>
    <mergeCell ref="E12:K12"/>
    <mergeCell ref="E34:K34"/>
    <mergeCell ref="A57:O57"/>
    <mergeCell ref="A58:O58"/>
  </mergeCells>
  <printOptions horizontalCentered="1"/>
  <pageMargins left="0.75" right="0" top="0.75" bottom="0" header="0" footer="0"/>
  <pageSetup firstPageNumber="3" useFirstPageNumber="1" fitToHeight="1" fitToWidth="1" horizontalDpi="300" verticalDpi="300" orientation="portrait" paperSize="9" scale="9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1">
      <selection activeCell="B37" sqref="B37"/>
    </sheetView>
  </sheetViews>
  <sheetFormatPr defaultColWidth="9.140625" defaultRowHeight="12.75"/>
  <cols>
    <col min="1" max="1" width="8.8515625" style="2" customWidth="1"/>
    <col min="2" max="2" width="44.8515625" style="2" customWidth="1"/>
    <col min="3" max="3" width="5.57421875" style="2" customWidth="1"/>
    <col min="4" max="4" width="13.140625" style="2" bestFit="1" customWidth="1"/>
    <col min="5" max="5" width="2.57421875" style="2" customWidth="1"/>
    <col min="6" max="6" width="13.00390625" style="2" customWidth="1"/>
    <col min="7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2" t="s">
        <v>30</v>
      </c>
    </row>
    <row r="5" ht="15">
      <c r="A5" s="2" t="str">
        <f>' PL'!A5</f>
        <v>For the quarter ended 31 December 2007</v>
      </c>
    </row>
    <row r="6" spans="1:2" ht="15">
      <c r="A6" s="97"/>
      <c r="B6" s="97"/>
    </row>
    <row r="7" spans="1:5" ht="15">
      <c r="A7" s="1" t="s">
        <v>39</v>
      </c>
      <c r="E7" s="19" t="s">
        <v>120</v>
      </c>
    </row>
    <row r="8" spans="4:6" ht="15">
      <c r="D8" s="44" t="s">
        <v>119</v>
      </c>
      <c r="E8" s="24"/>
      <c r="F8" s="44" t="s">
        <v>95</v>
      </c>
    </row>
    <row r="9" spans="4:6" ht="15">
      <c r="D9" s="37" t="s">
        <v>3</v>
      </c>
      <c r="F9" s="37" t="s">
        <v>3</v>
      </c>
    </row>
    <row r="11" ht="15">
      <c r="G11" s="4"/>
    </row>
    <row r="12" spans="1:7" ht="15">
      <c r="A12" s="2" t="s">
        <v>49</v>
      </c>
      <c r="D12" s="34">
        <f>-15503+70</f>
        <v>-15433</v>
      </c>
      <c r="E12" s="34"/>
      <c r="F12" s="34">
        <v>-20253</v>
      </c>
      <c r="G12" s="4"/>
    </row>
    <row r="13" spans="1:7" ht="15">
      <c r="A13" s="1"/>
      <c r="D13" s="34"/>
      <c r="E13" s="34"/>
      <c r="F13" s="34"/>
      <c r="G13" s="4"/>
    </row>
    <row r="14" spans="1:7" ht="15">
      <c r="A14" s="2" t="s">
        <v>50</v>
      </c>
      <c r="D14" s="34">
        <v>5580</v>
      </c>
      <c r="E14" s="34"/>
      <c r="F14" s="34">
        <v>25104</v>
      </c>
      <c r="G14" s="4"/>
    </row>
    <row r="15" spans="4:7" ht="15">
      <c r="D15" s="34"/>
      <c r="E15" s="34"/>
      <c r="F15" s="34"/>
      <c r="G15" s="4"/>
    </row>
    <row r="16" spans="1:7" ht="15">
      <c r="A16" s="2" t="s">
        <v>40</v>
      </c>
      <c r="D16" s="41">
        <v>-3504</v>
      </c>
      <c r="E16" s="36"/>
      <c r="F16" s="41">
        <v>-29436</v>
      </c>
      <c r="G16" s="4"/>
    </row>
    <row r="17" spans="1:7" ht="15">
      <c r="A17" s="29"/>
      <c r="D17" s="36"/>
      <c r="E17" s="34"/>
      <c r="F17" s="36"/>
      <c r="G17" s="4"/>
    </row>
    <row r="18" spans="1:7" ht="15">
      <c r="A18" s="29" t="s">
        <v>37</v>
      </c>
      <c r="D18" s="40">
        <f>SUM(D12:D17)</f>
        <v>-13357</v>
      </c>
      <c r="E18" s="40"/>
      <c r="F18" s="40">
        <f>SUM(F12:F17)</f>
        <v>-24585</v>
      </c>
      <c r="G18" s="36"/>
    </row>
    <row r="19" spans="1:7" ht="15">
      <c r="A19" s="29"/>
      <c r="D19" s="36"/>
      <c r="E19" s="34"/>
      <c r="F19" s="36"/>
      <c r="G19" s="4"/>
    </row>
    <row r="20" spans="1:7" ht="15">
      <c r="A20" s="2" t="s">
        <v>38</v>
      </c>
      <c r="D20" s="34">
        <v>0</v>
      </c>
      <c r="E20" s="34"/>
      <c r="F20" s="34">
        <v>88</v>
      </c>
      <c r="G20" s="4"/>
    </row>
    <row r="21" spans="1:7" ht="15">
      <c r="A21" s="2" t="s">
        <v>31</v>
      </c>
      <c r="B21" s="43"/>
      <c r="D21" s="34"/>
      <c r="E21" s="34"/>
      <c r="F21" s="34"/>
      <c r="G21" s="4"/>
    </row>
    <row r="22" spans="1:7" ht="15">
      <c r="A22" s="2" t="s">
        <v>41</v>
      </c>
      <c r="D22" s="34">
        <v>9891</v>
      </c>
      <c r="E22" s="34"/>
      <c r="F22" s="34">
        <v>34388</v>
      </c>
      <c r="G22" s="4"/>
    </row>
    <row r="23" spans="4:7" ht="15">
      <c r="D23" s="34"/>
      <c r="E23" s="34"/>
      <c r="F23" s="34"/>
      <c r="G23" s="4"/>
    </row>
    <row r="24" spans="1:7" ht="15.75" thickBot="1">
      <c r="A24" s="2" t="s">
        <v>42</v>
      </c>
      <c r="D24" s="35">
        <f>SUM(D18:D23)</f>
        <v>-3466</v>
      </c>
      <c r="E24" s="34"/>
      <c r="F24" s="35">
        <f>SUM(F18:F23)</f>
        <v>9891</v>
      </c>
      <c r="G24" s="36"/>
    </row>
    <row r="25" spans="1:7" ht="15.75" thickTop="1">
      <c r="A25" s="1"/>
      <c r="D25" s="34"/>
      <c r="E25" s="36"/>
      <c r="G25" s="4"/>
    </row>
    <row r="26" spans="1:5" ht="15">
      <c r="A26" s="1"/>
      <c r="D26" s="34"/>
      <c r="E26" s="36"/>
    </row>
    <row r="27" spans="1:5" ht="15">
      <c r="A27" s="1"/>
      <c r="E27" s="36"/>
    </row>
    <row r="28" spans="1:5" ht="15" hidden="1">
      <c r="A28" s="2" t="s">
        <v>32</v>
      </c>
      <c r="B28" s="2" t="s">
        <v>33</v>
      </c>
      <c r="E28" s="36"/>
    </row>
    <row r="29" spans="2:5" ht="15" hidden="1">
      <c r="B29" s="2" t="s">
        <v>34</v>
      </c>
      <c r="E29" s="36"/>
    </row>
    <row r="30" spans="1:5" ht="15">
      <c r="A30" s="2" t="s">
        <v>123</v>
      </c>
      <c r="E30" s="36"/>
    </row>
    <row r="31" spans="1:5" ht="15">
      <c r="A31" s="2" t="s">
        <v>124</v>
      </c>
      <c r="E31" s="36"/>
    </row>
    <row r="32" spans="4:6" ht="15">
      <c r="D32" s="21" t="s">
        <v>43</v>
      </c>
      <c r="F32" s="21" t="s">
        <v>43</v>
      </c>
    </row>
    <row r="33" spans="4:6" ht="15">
      <c r="D33" s="70" t="str">
        <f>D8</f>
        <v>31 Dec 2007</v>
      </c>
      <c r="E33" s="24"/>
      <c r="F33" s="70" t="str">
        <f>F8</f>
        <v>31 Dec 2006</v>
      </c>
    </row>
    <row r="34" spans="4:6" ht="15">
      <c r="D34" s="21" t="s">
        <v>12</v>
      </c>
      <c r="F34" s="21" t="s">
        <v>12</v>
      </c>
    </row>
    <row r="35" spans="4:6" ht="15">
      <c r="D35" s="23"/>
      <c r="E35" s="24"/>
      <c r="F35" s="23"/>
    </row>
    <row r="36" spans="1:6" ht="15">
      <c r="A36" s="2" t="s">
        <v>18</v>
      </c>
      <c r="D36" s="38">
        <v>11080</v>
      </c>
      <c r="E36" s="36"/>
      <c r="F36" s="38">
        <v>26715</v>
      </c>
    </row>
    <row r="37" spans="1:6" ht="15">
      <c r="A37" s="2" t="s">
        <v>19</v>
      </c>
      <c r="D37" s="38">
        <f>' BS'!H26</f>
        <v>4471</v>
      </c>
      <c r="E37" s="36"/>
      <c r="F37" s="38">
        <v>3709</v>
      </c>
    </row>
    <row r="38" spans="1:6" ht="15">
      <c r="A38" s="2" t="s">
        <v>36</v>
      </c>
      <c r="D38" s="38">
        <v>-19017</v>
      </c>
      <c r="E38" s="36"/>
      <c r="F38" s="38">
        <v>-20533</v>
      </c>
    </row>
    <row r="39" spans="4:6" ht="15.75" thickBot="1">
      <c r="D39" s="39">
        <f>SUM(D36:D38)</f>
        <v>-3466</v>
      </c>
      <c r="E39" s="36"/>
      <c r="F39" s="39">
        <f>SUM(F36:F38)</f>
        <v>9891</v>
      </c>
    </row>
    <row r="40" spans="4:6" ht="15.75" thickTop="1">
      <c r="D40" s="41"/>
      <c r="E40" s="36"/>
      <c r="F40" s="41"/>
    </row>
    <row r="41" spans="4:6" ht="15">
      <c r="D41" s="41"/>
      <c r="E41" s="36"/>
      <c r="F41" s="41"/>
    </row>
    <row r="42" spans="4:6" ht="15">
      <c r="D42" s="41"/>
      <c r="E42" s="36"/>
      <c r="F42" s="41"/>
    </row>
    <row r="43" spans="4:6" ht="15">
      <c r="D43" s="41"/>
      <c r="E43" s="36"/>
      <c r="F43" s="41"/>
    </row>
    <row r="44" spans="4:6" ht="15">
      <c r="D44" s="41"/>
      <c r="E44" s="36"/>
      <c r="F44" s="41"/>
    </row>
    <row r="45" spans="4:9" ht="15">
      <c r="D45" s="41"/>
      <c r="E45" s="36"/>
      <c r="F45" s="41"/>
      <c r="I45" s="2" t="s">
        <v>93</v>
      </c>
    </row>
    <row r="46" spans="4:6" ht="15">
      <c r="D46" s="41"/>
      <c r="E46" s="36"/>
      <c r="F46" s="41"/>
    </row>
    <row r="47" spans="4:6" ht="15">
      <c r="D47" s="41"/>
      <c r="E47" s="36"/>
      <c r="F47" s="41"/>
    </row>
    <row r="48" spans="4:6" ht="15">
      <c r="D48" s="41"/>
      <c r="E48" s="36"/>
      <c r="F48" s="41"/>
    </row>
    <row r="49" spans="4:6" ht="15">
      <c r="D49" s="41"/>
      <c r="E49" s="36"/>
      <c r="F49" s="41"/>
    </row>
    <row r="51" spans="1:6" ht="15">
      <c r="A51" s="96" t="s">
        <v>35</v>
      </c>
      <c r="B51" s="96"/>
      <c r="C51" s="96"/>
      <c r="D51" s="96"/>
      <c r="E51" s="96"/>
      <c r="F51" s="96"/>
    </row>
    <row r="52" spans="1:6" ht="15">
      <c r="A52" s="100" t="s">
        <v>113</v>
      </c>
      <c r="B52" s="100"/>
      <c r="C52" s="100"/>
      <c r="D52" s="100"/>
      <c r="E52" s="100"/>
      <c r="F52" s="100"/>
    </row>
    <row r="53" spans="1:6" ht="15">
      <c r="A53" s="93" t="s">
        <v>23</v>
      </c>
      <c r="B53" s="93"/>
      <c r="C53" s="93"/>
      <c r="D53" s="93"/>
      <c r="E53" s="93"/>
      <c r="F53" s="93"/>
    </row>
    <row r="55" ht="15">
      <c r="E55" s="36"/>
    </row>
    <row r="56" ht="15">
      <c r="E56" s="36"/>
    </row>
    <row r="57" ht="15">
      <c r="E57" s="36"/>
    </row>
    <row r="58" ht="15">
      <c r="E58" s="36"/>
    </row>
    <row r="59" ht="15">
      <c r="E59" s="36"/>
    </row>
    <row r="60" ht="15">
      <c r="E60" s="36"/>
    </row>
    <row r="61" ht="15">
      <c r="E61" s="36"/>
    </row>
    <row r="62" ht="15">
      <c r="E62" s="36"/>
    </row>
    <row r="63" ht="15">
      <c r="E63" s="36"/>
    </row>
    <row r="64" ht="15">
      <c r="E64" s="36"/>
    </row>
    <row r="65" ht="15">
      <c r="E65" s="4"/>
    </row>
    <row r="66" ht="15">
      <c r="E66" s="4"/>
    </row>
    <row r="67" ht="15">
      <c r="E67" s="4"/>
    </row>
  </sheetData>
  <mergeCells count="4">
    <mergeCell ref="A6:B6"/>
    <mergeCell ref="A51:F51"/>
    <mergeCell ref="A52:F52"/>
    <mergeCell ref="A53:F53"/>
  </mergeCells>
  <printOptions horizontalCentered="1"/>
  <pageMargins left="0" right="0" top="0.75" bottom="0" header="0" footer="0"/>
  <pageSetup horizontalDpi="300" verticalDpi="3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</dc:creator>
  <cp:keywords/>
  <dc:description/>
  <cp:lastModifiedBy>edms</cp:lastModifiedBy>
  <cp:lastPrinted>2008-05-29T10:42:07Z</cp:lastPrinted>
  <dcterms:created xsi:type="dcterms:W3CDTF">2004-05-10T08:48:15Z</dcterms:created>
  <dcterms:modified xsi:type="dcterms:W3CDTF">2008-06-02T08:40:18Z</dcterms:modified>
  <cp:category/>
  <cp:version/>
  <cp:contentType/>
  <cp:contentStatus/>
</cp:coreProperties>
</file>